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600" documentId="13_ncr:1_{F6CB121F-512D-4AA6-A0C1-0FB36C537598}" xr6:coauthVersionLast="47" xr6:coauthVersionMax="47" xr10:uidLastSave="{21392DC8-29B8-4B2B-8F2E-F80FDDC3D91B}"/>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B5" i="2"/>
  <c r="G5" i="2"/>
  <c r="I5" i="2"/>
  <c r="J5" i="2"/>
  <c r="L5" i="2"/>
  <c r="B4" i="4"/>
  <c r="B5" i="4"/>
  <c r="B6" i="4"/>
  <c r="B7" i="4"/>
  <c r="B8" i="4"/>
  <c r="B9" i="4"/>
  <c r="B10" i="4"/>
  <c r="B11" i="4"/>
  <c r="B12" i="4"/>
  <c r="B13" i="4"/>
  <c r="B14" i="4"/>
  <c r="B15" i="4"/>
  <c r="B16" i="4"/>
  <c r="B17"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B3"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<sst xmlns="http://schemas.openxmlformats.org/spreadsheetml/2006/main" count="180298" uniqueCount="39134">
  <si>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</si>
  <si>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</si>
  <si>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</si>
  <si>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</si>
  <si>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</si>
  <si>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</si>
  <si>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</si>
  <si>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</si>
  <si>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</si>
  <si>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</si>
  <si>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</si>
  <si>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</si>
  <si>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</si>
  <si>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</si>
  <si>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</si>
  <si>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</si>
  <si>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</si>
  <si>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</si>
  <si>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</si>
  <si>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</si>
  <si>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</si>
  <si>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</si>
  <si>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</si>
  <si>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</si>
  <si>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</si>
  <si>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</si>
  <si>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</si>
  <si>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</si>
  <si>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</si>
  <si>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</si>
  <si>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</si>
  <si>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</si>
  <si>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</si>
  <si>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</si>
  <si>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</si>
  <si>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</si>
  <si>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</si>
  <si>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</si>
  <si>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</si>
  <si>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</si>
  <si>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</si>
  <si>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</si>
  <si>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</si>
  <si>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</si>
  <si>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</si>
  <si>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</si>
  <si>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</si>
  <si>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</si>
  <si>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</si>
  <si>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</si>
  <si>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</si>
  <si>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</si>
  <si>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</si>
  <si>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</si>
  <si>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</si>
  <si>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</si>
  <si>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</si>
  <si>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</si>
  <si>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</si>
  <si>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</si>
  <si>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</si>
  <si>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</si>
  <si>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</si>
  <si>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</si>
  <si>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</si>
  <si>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</si>
  <si>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</si>
  <si>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</si>
  <si>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</si>
  <si>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</si>
  <si>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</si>
  <si>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</si>
  <si>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</si>
  <si>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</si>
  <si>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</si>
  <si>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</si>
  <si>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</si>
  <si>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</si>
  <si>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</si>
  <si>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</si>
  <si>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</si>
  <si>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</si>
  <si>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</si>
  <si>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</si>
  <si>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</si>
  <si>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</si>
  <si>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</si>
  <si>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</si>
  <si>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</si>
  <si>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</si>
  <si>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</si>
  <si>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</si>
  <si>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</si>
  <si>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</si>
  <si>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</si>
  <si>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</si>
  <si>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</si>
  <si>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</si>
  <si>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</si>
  <si>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</si>
  <si>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</si>
  <si>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</si>
  <si>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</si>
  <si>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</si>
  <si>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</si>
  <si>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</si>
  <si>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</si>
  <si>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</si>
  <si>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</si>
  <si>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</si>
  <si>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</si>
  <si>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</si>
  <si>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</si>
  <si>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</si>
  <si>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</si>
  <si>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</si>
  <si>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</si>
  <si>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</si>
  <si>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</si>
  <si>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</si>
  <si>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</si>
  <si>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</si>
  <si>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</si>
  <si>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</si>
  <si>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</si>
  <si>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</si>
  <si>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</si>
  <si>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</si>
  <si>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</si>
  <si>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</si>
  <si>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</si>
  <si>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</si>
  <si>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</si>
  <si>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</si>
  <si>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</si>
  <si>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</si>
  <si>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</si>
  <si>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</si>
  <si>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</si>
  <si>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</si>
  <si>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</si>
  <si>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</si>
  <si>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</si>
  <si>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</si>
  <si>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</si>
  <si>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</si>
  <si>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</si>
  <si>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</si>
  <si>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</si>
  <si>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</si>
  <si>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</si>
  <si>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</si>
  <si>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</si>
  <si>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</si>
  <si>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</si>
  <si>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</si>
  <si>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</si>
  <si>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</si>
  <si>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</si>
  <si>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</si>
  <si>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</si>
  <si>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</si>
  <si>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</si>
  <si>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</si>
  <si>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</si>
  <si>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</si>
  <si>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</si>
  <si>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</si>
  <si>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</si>
  <si>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</si>
  <si>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</si>
  <si>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</si>
  <si>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</si>
  <si>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</si>
  <si>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</si>
  <si>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</si>
  <si>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</si>
  <si>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</si>
  <si>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</si>
  <si>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</si>
  <si>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</si>
  <si>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</si>
  <si>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</si>
  <si>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</si>
  <si>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</si>
  <si>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</si>
  <si>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</si>
  <si>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</si>
  <si>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</si>
  <si>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</si>
  <si>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</si>
  <si>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</si>
  <si>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</si>
  <si>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</si>
  <si>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</si>
  <si>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</si>
  <si>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</si>
  <si>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</si>
  <si>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</si>
  <si>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</si>
  <si>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</si>
  <si>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</si>
  <si>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</si>
  <si>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</si>
  <si>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</si>
  <si>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</si>
  <si>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</si>
  <si>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</si>
  <si>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</si>
  <si>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</si>
  <si>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</si>
  <si>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</si>
  <si>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</si>
  <si>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</si>
  <si>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</si>
  <si>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</si>
  <si>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</si>
  <si>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</si>
  <si>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</si>
  <si>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</si>
  <si>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</si>
  <si>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</si>
  <si>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</si>
  <si>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</si>
  <si>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</si>
  <si>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</si>
  <si>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</si>
  <si>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</si>
  <si>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</si>
  <si>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</si>
  <si>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</si>
  <si>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</si>
  <si>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</si>
  <si>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</si>
  <si>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</si>
  <si>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</si>
  <si>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</si>
  <si>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</si>
  <si>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</si>
  <si>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</si>
  <si>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</si>
  <si>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</si>
  <si>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</si>
  <si>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</si>
  <si>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</si>
  <si>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</si>
  <si>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</si>
  <si>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</si>
  <si>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</si>
  <si>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</si>
  <si>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</si>
  <si>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</si>
  <si>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</si>
  <si>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</si>
  <si>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</si>
  <si>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</si>
  <si>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</si>
  <si>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</si>
  <si>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</si>
  <si>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</si>
  <si>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</si>
  <si>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</si>
  <si>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</si>
  <si>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</si>
  <si>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</si>
  <si>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</si>
  <si>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</si>
  <si>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</si>
  <si>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</si>
  <si>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</si>
  <si>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</si>
  <si>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</si>
  <si>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</si>
  <si>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</si>
  <si>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</si>
  <si>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</si>
  <si>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</si>
  <si>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</si>
  <si>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</si>
  <si>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</si>
  <si>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</si>
  <si>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</si>
  <si>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</si>
  <si>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</si>
  <si>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</si>
  <si>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</si>
  <si>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</si>
  <si>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</si>
  <si>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</si>
  <si>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</si>
  <si>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</si>
  <si>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</si>
  <si>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</si>
  <si>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</si>
  <si>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</si>
  <si>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</si>
  <si>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</si>
  <si>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</si>
  <si>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</si>
  <si>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</si>
  <si>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</si>
  <si>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</si>
  <si>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</si>
  <si>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</si>
  <si>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</si>
  <si>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</si>
  <si>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</si>
  <si>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</si>
  <si>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</si>
  <si>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</si>
  <si>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</si>
  <si>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</si>
  <si>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</si>
  <si>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</si>
  <si>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</si>
  <si>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</si>
  <si>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</si>
  <si>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</si>
  <si>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</si>
  <si>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</si>
  <si>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</si>
  <si>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</si>
  <si>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</si>
  <si>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</si>
  <si>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</si>
  <si>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</si>
  <si>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</si>
  <si>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</si>
  <si>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</si>
  <si>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</si>
  <si>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</si>
  <si>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</si>
  <si>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</si>
  <si>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</si>
  <si>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</si>
  <si>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</si>
  <si>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</si>
  <si>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</si>
  <si>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</si>
  <si>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</si>
  <si>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</si>
  <si>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</si>
  <si>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</si>
  <si>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</si>
  <si>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</si>
  <si>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</si>
  <si>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</si>
  <si>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</si>
  <si>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</si>
  <si>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</si>
  <si>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</si>
  <si>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</si>
  <si>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</si>
  <si>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</si>
  <si>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</si>
  <si>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</si>
  <si>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</si>
  <si>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</si>
  <si>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</si>
  <si>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</si>
  <si>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</si>
  <si>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</si>
  <si>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</si>
  <si>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</si>
  <si>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</si>
  <si>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</si>
  <si>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</si>
  <si>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</si>
  <si>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</si>
  <si>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</si>
  <si>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</si>
  <si>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</si>
  <si>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</si>
  <si>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</si>
  <si>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</si>
  <si>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</si>
  <si>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</si>
  <si>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</si>
  <si>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</si>
  <si>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</si>
  <si>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</si>
  <si>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</si>
  <si>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</si>
  <si>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</si>
  <si>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</si>
  <si>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</si>
  <si>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</si>
  <si>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</si>
  <si>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</si>
  <si>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</si>
  <si>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</si>
  <si>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</si>
  <si>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</si>
  <si>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</si>
  <si>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</si>
  <si>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</si>
  <si>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</si>
  <si>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</si>
  <si>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</si>
  <si>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</si>
  <si>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</si>
  <si>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</si>
  <si>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</si>
  <si>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</si>
  <si>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</si>
  <si>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</si>
  <si>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</si>
  <si>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</si>
  <si>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</si>
  <si>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</si>
  <si>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</si>
  <si>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</si>
  <si>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</si>
  <si>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</si>
  <si>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</si>
  <si>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</si>
  <si>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</si>
  <si>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</si>
  <si>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</si>
  <si>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</si>
  <si>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</si>
  <si>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</si>
  <si>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</si>
  <si>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</si>
  <si>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</si>
  <si>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</si>
  <si>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</si>
  <si>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</si>
  <si>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</si>
  <si>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</si>
  <si>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</si>
  <si>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</si>
  <si>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</si>
  <si>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</si>
  <si>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</si>
  <si>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</si>
  <si>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</si>
  <si>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</si>
  <si>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</si>
  <si>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</si>
  <si>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</si>
  <si>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</si>
  <si>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</si>
  <si>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</si>
  <si>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</si>
  <si>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</si>
  <si>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</si>
  <si>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</si>
  <si>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</si>
  <si>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</si>
  <si>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</si>
  <si>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</si>
  <si>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</si>
  <si>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</si>
  <si>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</si>
  <si>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</si>
  <si>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</si>
  <si>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</si>
  <si>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</si>
  <si>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</si>
  <si>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</si>
  <si>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</si>
  <si>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</si>
  <si>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</si>
  <si>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</si>
  <si>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</si>
  <si>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</si>
  <si>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</si>
  <si>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</si>
  <si>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</si>
  <si>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</si>
  <si>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</si>
  <si>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</si>
  <si>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</si>
  <si>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</si>
  <si>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</si>
  <si>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</si>
  <si>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</si>
  <si>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</si>
  <si>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</si>
  <si>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</si>
  <si>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</si>
  <si>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</si>
  <si>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</si>
  <si>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</si>
  <si>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</si>
  <si>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</si>
  <si>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</si>
  <si>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</si>
  <si>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</si>
  <si>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</si>
  <si>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</si>
  <si>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</si>
  <si>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</si>
  <si>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</si>
  <si>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</si>
  <si>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</si>
  <si>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</si>
  <si>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</si>
  <si>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</si>
  <si>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</si>
  <si>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</si>
  <si>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</si>
  <si>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</si>
  <si>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</si>
  <si>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</si>
  <si>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</si>
  <si>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</si>
  <si>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</si>
  <si>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</si>
  <si>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</si>
  <si>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</si>
  <si>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</si>
  <si>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</si>
  <si>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</si>
  <si>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</si>
  <si>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</si>
  <si>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</si>
  <si>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</si>
  <si>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</si>
  <si>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</si>
  <si>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</si>
  <si>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</si>
  <si>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</si>
  <si>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</si>
  <si>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</si>
  <si>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</si>
  <si>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</si>
  <si>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</si>
  <si>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</si>
  <si>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</si>
  <si>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</si>
  <si>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</si>
  <si>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</si>
  <si>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</si>
  <si>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</si>
  <si>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</si>
  <si>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</si>
  <si>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</si>
  <si>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</si>
  <si>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</si>
  <si>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</si>
  <si>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</si>
  <si>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</si>
  <si>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</si>
  <si>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</si>
  <si>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</si>
  <si>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</si>
  <si>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</si>
  <si>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</si>
  <si>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</si>
  <si>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</si>
  <si>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</si>
  <si>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</si>
  <si>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</si>
  <si>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</si>
  <si>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</si>
  <si>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</si>
  <si>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</si>
  <si>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</si>
  <si>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</si>
  <si>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</si>
  <si>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</si>
  <si>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</si>
  <si>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</si>
  <si>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</si>
  <si>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</si>
  <si>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</si>
  <si>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</si>
  <si>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</si>
  <si>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</si>
  <si>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</si>
  <si>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</si>
  <si>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</si>
  <si>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</si>
  <si>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</si>
  <si>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</si>
  <si>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</si>
  <si>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</si>
  <si>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</si>
  <si>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</si>
  <si>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</si>
  <si>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</si>
  <si>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</si>
  <si>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</si>
  <si>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</si>
  <si>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</si>
  <si>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</si>
  <si>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</si>
  <si>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</si>
  <si>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</si>
  <si>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</si>
  <si>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</si>
  <si>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</si>
  <si>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</si>
  <si>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</si>
  <si>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</si>
  <si>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</si>
  <si>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</si>
  <si>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</si>
  <si>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</si>
  <si>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</si>
  <si>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</si>
  <si>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</si>
  <si>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</si>
  <si>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</si>
  <si>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</si>
  <si>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</si>
  <si>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</si>
  <si>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</si>
  <si>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</si>
  <si>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</si>
  <si>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</si>
  <si>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</si>
  <si>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</si>
  <si>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</si>
  <si>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</si>
  <si>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</si>
  <si>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</si>
  <si>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</si>
  <si>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</si>
  <si>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</si>
  <si>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</si>
  <si>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</si>
  <si>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</si>
  <si>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</si>
  <si>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</si>
  <si>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</si>
  <si>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</si>
  <si>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</si>
  <si>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</si>
  <si>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</si>
  <si>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</si>
  <si>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</si>
  <si>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</si>
  <si>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</si>
  <si>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</si>
  <si>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</si>
  <si>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</si>
  <si>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</si>
  <si>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</si>
  <si>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</si>
  <si>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</si>
  <si>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</si>
  <si>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</si>
  <si>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</si>
  <si>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</si>
  <si>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</si>
  <si>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</si>
  <si>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</si>
  <si>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</si>
  <si>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</si>
  <si>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</si>
  <si>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</si>
  <si>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</si>
  <si>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</si>
  <si>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</si>
  <si>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</si>
  <si>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</si>
  <si>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</si>
  <si>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</si>
  <si>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</si>
  <si>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</si>
  <si>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</si>
  <si>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</si>
  <si>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</si>
  <si>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</si>
  <si>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</si>
  <si>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</si>
  <si>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</si>
  <si>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</si>
  <si>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</si>
  <si>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</si>
  <si>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</si>
  <si>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</si>
  <si>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</si>
  <si>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</si>
  <si>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</si>
  <si>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</si>
  <si>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</si>
  <si>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</si>
  <si>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</si>
  <si>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</si>
  <si>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</si>
  <si>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</si>
  <si>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</si>
  <si>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</si>
  <si>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</si>
  <si>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</si>
  <si>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</si>
  <si>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</si>
  <si>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</si>
  <si>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</si>
  <si>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</si>
  <si>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</si>
  <si>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</si>
  <si>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</si>
  <si>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</si>
  <si>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</si>
  <si>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</si>
  <si>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</si>
  <si>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</si>
  <si>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</si>
  <si>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</si>
  <si>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</si>
  <si>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</si>
  <si>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</si>
  <si>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</si>
  <si>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</si>
  <si>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</si>
  <si>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</si>
  <si>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</si>
  <si>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</si>
  <si>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</si>
  <si>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</si>
  <si>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</si>
  <si>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</si>
  <si>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</si>
  <si>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</si>
  <si>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</si>
  <si>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</si>
  <si>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</si>
  <si>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</si>
  <si>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</si>
  <si>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</si>
  <si>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</si>
  <si>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</si>
  <si>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</si>
  <si>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</si>
  <si>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</si>
  <si>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</si>
  <si>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</si>
  <si>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</si>
  <si>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</si>
  <si>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</si>
  <si>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</si>
  <si>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</si>
  <si>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</si>
  <si>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</si>
  <si>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</si>
  <si>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</si>
  <si>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</si>
  <si>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</si>
  <si>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</si>
  <si>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</si>
  <si>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</si>
  <si>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</si>
  <si>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</si>
  <si>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</si>
  <si>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</si>
  <si>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</si>
  <si>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</si>
  <si>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</si>
  <si>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</si>
  <si>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</si>
  <si>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</si>
  <si>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</si>
  <si>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</si>
  <si>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</si>
  <si>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</si>
  <si>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</si>
  <si>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</si>
  <si>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</si>
  <si>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</si>
  <si>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</si>
  <si>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</si>
  <si>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</si>
  <si>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</si>
  <si>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</si>
  <si>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</si>
  <si>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</si>
  <si>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</si>
  <si>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</si>
  <si>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</si>
  <si>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</si>
  <si>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</si>
  <si>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</si>
  <si>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</si>
  <si>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</si>
  <si>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</si>
  <si>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</si>
  <si>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</si>
  <si>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</si>
  <si>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</si>
  <si>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</si>
  <si>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</si>
  <si>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</si>
  <si>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</si>
  <si>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</si>
  <si>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</si>
  <si>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</si>
  <si>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</si>
  <si>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</si>
  <si>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</si>
  <si>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</si>
  <si>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</si>
  <si>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</si>
  <si>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</si>
  <si>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</si>
  <si>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</si>
  <si>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</si>
  <si>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</si>
  <si>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</si>
  <si>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</si>
  <si>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</si>
  <si>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</si>
  <si>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</si>
  <si>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</si>
  <si>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</si>
  <si>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</si>
  <si>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</si>
  <si>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</si>
  <si>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</si>
  <si>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</si>
  <si>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</si>
  <si>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</si>
  <si>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</si>
  <si>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</si>
  <si>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</si>
  <si>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</si>
  <si>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</si>
  <si>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</si>
  <si>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</si>
  <si>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</si>
  <si>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</si>
  <si>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</si>
  <si>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</si>
  <si>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</si>
  <si>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</si>
  <si>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</si>
  <si>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</si>
  <si>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</si>
  <si>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</si>
  <si>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</si>
  <si>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</si>
  <si>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</si>
  <si>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</si>
  <si>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</si>
  <si>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</si>
  <si>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</si>
  <si>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</si>
  <si>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</si>
  <si>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</si>
  <si>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</si>
  <si>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</si>
  <si>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</si>
  <si>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</si>
  <si>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</si>
  <si>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</si>
  <si>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</si>
  <si>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</si>
  <si>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</si>
  <si>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</si>
  <si>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</si>
  <si>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</si>
  <si>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</si>
  <si>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</si>
  <si>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</si>
  <si>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</si>
  <si>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</si>
  <si>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</si>
  <si>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</si>
  <si>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</si>
  <si>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</si>
  <si>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</si>
  <si>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</si>
  <si>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</si>
  <si>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</si>
  <si>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</si>
  <si>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</si>
  <si>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</si>
  <si>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</si>
  <si>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</si>
  <si>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</si>
  <si>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</si>
  <si>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</si>
  <si>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</si>
  <si>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</si>
  <si>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</si>
  <si>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</si>
  <si>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</si>
  <si>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</si>
  <si>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</si>
  <si>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</si>
  <si>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</si>
  <si>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</si>
  <si>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</si>
  <si>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</si>
  <si>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</si>
  <si>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</si>
  <si>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</si>
  <si>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</si>
  <si>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</si>
  <si>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</si>
  <si>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</si>
  <si>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</si>
  <si>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</si>
  <si>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</si>
  <si>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</si>
  <si>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</si>
  <si>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</si>
  <si>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</si>
  <si>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</si>
  <si>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</si>
  <si>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</si>
  <si>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</si>
  <si>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</si>
  <si>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</si>
  <si>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</si>
  <si>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</si>
  <si>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</si>
  <si>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</si>
  <si>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</si>
  <si>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</si>
  <si>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</si>
  <si>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</si>
  <si>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</si>
  <si>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</si>
  <si>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</si>
  <si>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</si>
  <si>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</si>
  <si>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</si>
  <si>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</si>
  <si>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</si>
  <si>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</si>
  <si>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</si>
  <si>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</si>
  <si>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</si>
  <si>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</si>
  <si>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</si>
  <si>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</si>
  <si>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</si>
  <si>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</si>
  <si>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</si>
  <si>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</si>
  <si>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</si>
  <si>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</si>
  <si>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</si>
  <si>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</si>
  <si>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</si>
  <si>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</si>
  <si>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</si>
  <si>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</si>
  <si>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</si>
  <si>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</si>
  <si>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</si>
  <si>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</si>
  <si>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</si>
  <si>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</si>
  <si>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</si>
  <si>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</si>
  <si>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</si>
  <si>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</si>
  <si>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</si>
  <si>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</si>
  <si>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</si>
  <si>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</si>
  <si>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</si>
  <si>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</si>
  <si>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</si>
  <si>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</si>
  <si>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</si>
  <si>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</si>
  <si>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</si>
  <si>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</si>
  <si>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</si>
  <si>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</si>
  <si>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</si>
  <si>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</si>
  <si>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</si>
  <si>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</si>
  <si>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</si>
  <si>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</si>
  <si>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</si>
  <si>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</si>
  <si>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</si>
  <si>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</si>
  <si>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</si>
  <si>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</si>
  <si>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</si>
  <si>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</si>
  <si>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</si>
  <si>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</si>
  <si>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</si>
  <si>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</si>
  <si>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</si>
  <si>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</si>
  <si>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</si>
  <si>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</si>
  <si>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</si>
  <si>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</si>
  <si>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</si>
  <si>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</si>
  <si>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</si>
  <si>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</si>
  <si>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</si>
  <si>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</si>
  <si>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</si>
  <si>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</si>
  <si>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</si>
  <si>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</si>
  <si>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</si>
  <si>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</si>
  <si>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</si>
  <si>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</si>
  <si>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</si>
  <si>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</si>
  <si>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</si>
  <si>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</si>
  <si>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</si>
  <si>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</si>
  <si>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</si>
  <si>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</si>
  <si>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</si>
  <si>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</si>
  <si>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</si>
  <si>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</si>
  <si>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</si>
  <si>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</si>
  <si>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</si>
  <si>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</si>
  <si>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</si>
  <si>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</si>
  <si>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</si>
  <si>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</si>
  <si>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</si>
  <si>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</si>
  <si>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</si>
  <si>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</si>
  <si>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</si>
  <si>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</si>
  <si>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</si>
  <si>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</si>
  <si>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</si>
  <si>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</si>
  <si>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</si>
  <si>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</si>
  <si>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</si>
  <si>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</si>
  <si>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</si>
  <si>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</si>
  <si>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</si>
  <si>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</si>
  <si>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</si>
  <si>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</si>
  <si>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</si>
  <si>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</si>
  <si>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</si>
  <si>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</si>
  <si>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</si>
  <si>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</si>
  <si>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</si>
  <si>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</si>
  <si>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</si>
  <si>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</si>
  <si>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</si>
  <si>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</si>
  <si>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</si>
  <si>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</si>
  <si>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</si>
  <si>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</si>
  <si>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</si>
  <si>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</si>
  <si>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</si>
  <si>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</si>
  <si>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</si>
  <si>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</si>
  <si>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</si>
  <si>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</si>
  <si>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</si>
  <si>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</si>
  <si>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</si>
  <si>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</si>
  <si>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</si>
  <si>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</si>
  <si>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</si>
  <si>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</si>
  <si>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</si>
  <si>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</si>
  <si>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</si>
  <si>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</si>
  <si>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</si>
  <si>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</si>
  <si>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</si>
  <si>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</si>
  <si>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</si>
  <si>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</si>
  <si>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</si>
  <si>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</si>
  <si>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</si>
  <si>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</si>
  <si>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</si>
  <si>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</si>
  <si>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</si>
  <si>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</si>
  <si>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</si>
  <si>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</si>
  <si>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</si>
  <si>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</si>
  <si>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</si>
  <si>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</si>
  <si>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</si>
  <si>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</si>
  <si>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</si>
  <si>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</si>
  <si>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</si>
  <si>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</si>
  <si>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</si>
  <si>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</si>
  <si>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</si>
  <si>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</si>
  <si>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</si>
  <si>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</si>
  <si>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</si>
  <si>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</si>
  <si>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</si>
  <si>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</si>
  <si>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</si>
  <si>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</si>
  <si>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</si>
  <si>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</si>
  <si>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</si>
  <si>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</si>
  <si>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</si>
  <si>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</si>
  <si>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</si>
  <si>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</si>
  <si>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</si>
  <si>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</si>
  <si>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</si>
  <si>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</si>
  <si>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</si>
  <si>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</si>
  <si>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</si>
  <si>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</si>
  <si>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</si>
  <si>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</si>
  <si>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</si>
  <si>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</si>
  <si>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</si>
  <si>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</si>
  <si>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</si>
  <si>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</si>
  <si>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</si>
  <si>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</si>
  <si>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</si>
  <si>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</si>
  <si>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</si>
  <si>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</si>
  <si>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</si>
  <si>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</si>
  <si>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</si>
  <si>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</si>
  <si>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</si>
  <si>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</si>
  <si>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</si>
  <si>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</si>
  <si>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</si>
  <si>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</si>
  <si>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</si>
  <si>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</si>
  <si>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</si>
  <si>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</si>
  <si>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</si>
  <si>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</si>
  <si>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</si>
  <si>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</si>
  <si>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</si>
  <si>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</si>
  <si>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</si>
  <si>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</si>
  <si>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</si>
  <si>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</si>
  <si>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</si>
  <si>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</si>
  <si>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</si>
  <si>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</si>
  <si>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</si>
  <si>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</si>
  <si>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</si>
  <si>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</si>
  <si>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</si>
  <si>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</si>
  <si>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</si>
  <si>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</si>
  <si>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</si>
  <si>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</si>
  <si>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</si>
  <si>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</si>
  <si>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</si>
  <si>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</si>
  <si>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</si>
  <si>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</si>
  <si>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</si>
  <si>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</si>
  <si>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</si>
  <si>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</si>
  <si>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</si>
  <si>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</si>
  <si>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</si>
  <si>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</si>
  <si>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</si>
  <si>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</si>
  <si>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</si>
  <si>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</si>
  <si>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</si>
  <si>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</si>
  <si>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</si>
  <si>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</si>
  <si>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</si>
  <si>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</si>
  <si>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</si>
  <si>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</si>
  <si>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</si>
  <si>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</si>
  <si>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</si>
  <si>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</si>
  <si>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</si>
  <si>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</si>
  <si>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</si>
  <si>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</si>
  <si>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</si>
  <si>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</si>
  <si>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</si>
  <si>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</si>
  <si>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</si>
  <si>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</si>
  <si>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</si>
  <si>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</si>
  <si>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</si>
  <si>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</si>
  <si>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</si>
  <si>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</si>
  <si>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</si>
  <si>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</si>
  <si>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</si>
  <si>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</si>
  <si>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</si>
  <si>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</si>
  <si>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</si>
  <si>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</si>
  <si>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</si>
  <si>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</si>
  <si>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</si>
  <si>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</si>
  <si>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</si>
  <si>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</si>
  <si>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</si>
  <si>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</si>
  <si>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</si>
  <si>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</si>
  <si>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</si>
  <si>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</si>
  <si>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</si>
  <si>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</si>
  <si>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</si>
  <si>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</si>
  <si>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</si>
  <si>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</si>
  <si>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</si>
  <si>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</si>
  <si>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</si>
  <si>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</si>
  <si>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</si>
  <si>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</si>
  <si>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</si>
  <si>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</si>
  <si>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</si>
  <si>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</si>
  <si>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</si>
  <si>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</si>
  <si>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</si>
  <si>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</si>
  <si>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</si>
  <si>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</si>
  <si>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</si>
  <si>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</si>
  <si>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</si>
  <si>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</si>
  <si>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</si>
  <si>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</si>
  <si>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</si>
  <si>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</si>
  <si>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</si>
  <si>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</si>
  <si>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</si>
  <si>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</si>
  <si>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</si>
  <si>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</si>
  <si>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</si>
  <si>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</si>
  <si>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</si>
  <si>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</si>
  <si>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</si>
  <si>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</si>
  <si>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</si>
  <si>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</si>
  <si>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</si>
  <si>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</si>
  <si>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</si>
  <si>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</si>
  <si>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</si>
  <si>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</si>
  <si>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</si>
  <si>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</si>
  <si>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</si>
  <si>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</si>
  <si>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</si>
  <si>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</si>
  <si>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</si>
  <si>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</si>
  <si>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</si>
  <si>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</si>
  <si>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</si>
  <si>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</si>
  <si>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</si>
  <si>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</si>
  <si>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</si>
  <si>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</si>
  <si>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</si>
  <si>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</si>
  <si>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</si>
  <si>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</si>
  <si>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</si>
  <si>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</si>
  <si>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</si>
  <si>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</si>
  <si>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</si>
  <si>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</si>
  <si>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</si>
  <si>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</si>
  <si>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</si>
  <si>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</si>
  <si>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</si>
  <si>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</si>
  <si>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</si>
  <si>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</si>
  <si>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</si>
  <si>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</si>
  <si>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</si>
  <si>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</si>
  <si>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</si>
  <si>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</si>
  <si>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</si>
  <si>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</si>
  <si>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</si>
  <si>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</si>
  <si>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</si>
  <si>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</si>
  <si>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</si>
  <si>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</si>
  <si>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</si>
  <si>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</si>
  <si>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</si>
  <si>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</si>
  <si>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</si>
  <si>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</si>
  <si>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</si>
  <si>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</si>
  <si>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</si>
  <si>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</si>
  <si>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</si>
  <si>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</si>
  <si>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</si>
  <si>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</si>
  <si>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</si>
  <si>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</si>
  <si>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</si>
  <si>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</si>
  <si>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</si>
  <si>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</si>
  <si>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</si>
  <si>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</si>
  <si>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</si>
  <si>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</si>
  <si>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</si>
  <si>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</si>
  <si>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</si>
  <si>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</si>
  <si>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</si>
  <si>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</si>
  <si>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</si>
  <si>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</si>
  <si>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</si>
  <si>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</si>
  <si>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</si>
  <si>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</si>
  <si>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</si>
  <si>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</si>
  <si>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</si>
  <si>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</si>
  <si>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</si>
  <si>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</si>
  <si>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</si>
  <si>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</si>
  <si>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</si>
  <si>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</si>
  <si>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</si>
  <si>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</si>
  <si>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</si>
  <si>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</si>
  <si>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</si>
  <si>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</si>
  <si>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</si>
  <si>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</si>
  <si>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</si>
  <si>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</si>
  <si>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</si>
  <si>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</si>
  <si>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</si>
  <si>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</si>
  <si>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</si>
  <si>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</si>
  <si>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</si>
  <si>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</si>
  <si>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</si>
  <si>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</si>
  <si>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</si>
  <si>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</si>
  <si>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</si>
  <si>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</si>
  <si>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</si>
  <si>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</si>
  <si>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</si>
  <si>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</si>
  <si>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</si>
  <si>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</si>
  <si>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</si>
  <si>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</si>
  <si>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</si>
  <si>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</si>
  <si>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</si>
  <si>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</si>
  <si>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</si>
  <si>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</si>
  <si>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</si>
  <si>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</si>
  <si>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</si>
  <si>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</si>
  <si>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</si>
  <si>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</si>
  <si>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</si>
  <si>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</si>
  <si>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</si>
  <si>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</si>
  <si>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</si>
  <si>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</si>
  <si>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</si>
  <si>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</si>
  <si>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</si>
  <si>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</si>
  <si>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</si>
  <si>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</si>
  <si>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</si>
  <si>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</si>
  <si>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</si>
  <si>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</si>
  <si>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</si>
  <si>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</si>
  <si>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</si>
  <si>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</si>
  <si>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</si>
  <si>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</si>
  <si>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</si>
  <si>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</si>
  <si>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</si>
  <si>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</si>
  <si>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</si>
  <si>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</si>
  <si>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</si>
  <si>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</si>
  <si>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</si>
  <si>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</si>
  <si>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</si>
  <si>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</si>
  <si>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</si>
  <si>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</si>
  <si>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</si>
  <si>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</si>
  <si>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</si>
  <si>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</si>
  <si>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</si>
  <si>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</si>
  <si>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</si>
  <si>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</si>
  <si>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</si>
  <si>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</si>
  <si>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</si>
  <si>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</si>
  <si>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</si>
  <si>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</si>
  <si>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</si>
  <si>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</si>
  <si>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</si>
  <si>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</si>
  <si>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</si>
  <si>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</si>
  <si>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</si>
  <si>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</si>
  <si>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</si>
  <si>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</si>
  <si>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</si>
  <si>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</si>
  <si>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</si>
  <si>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</si>
  <si>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</si>
  <si>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</si>
  <si>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</si>
  <si>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</si>
  <si>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</si>
  <si>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</si>
  <si>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</si>
  <si>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</si>
  <si>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</si>
  <si>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</si>
  <si>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</si>
  <si>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</si>
  <si>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</si>
  <si>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</si>
  <si>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</si>
  <si>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</si>
  <si>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</si>
  <si>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</si>
  <si>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</si>
  <si>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</si>
  <si>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</si>
  <si>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</si>
  <si>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</si>
  <si>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</si>
  <si>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</si>
  <si>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</si>
  <si>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</si>
  <si>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</si>
  <si>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</si>
  <si>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</si>
  <si>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</si>
  <si>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</si>
  <si>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</si>
  <si>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</si>
  <si>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</si>
  <si>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</si>
  <si>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</si>
  <si>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</si>
  <si>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</si>
  <si>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</si>
  <si>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</si>
  <si>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</si>
  <si>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</si>
  <si>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</si>
  <si>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</si>
  <si>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</si>
  <si>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</si>
  <si>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</si>
  <si>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</si>
  <si>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</si>
  <si>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</si>
  <si>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</si>
  <si>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</si>
  <si>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</si>
  <si>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</si>
  <si>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</si>
  <si>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</si>
  <si>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</si>
  <si>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</si>
  <si>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</si>
  <si>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</si>
  <si>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</si>
  <si>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</si>
  <si>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</si>
  <si>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</si>
  <si>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</si>
  <si>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</si>
  <si>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</si>
  <si>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</si>
  <si>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</si>
  <si>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</si>
  <si>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</si>
  <si>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</si>
  <si>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</si>
  <si>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</si>
  <si>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</si>
  <si>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</si>
  <si>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</si>
  <si>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</si>
  <si>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</si>
  <si>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</si>
  <si>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</si>
  <si>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</si>
  <si>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</si>
  <si>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</si>
  <si>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</si>
  <si>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</si>
  <si>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</si>
  <si>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</si>
  <si>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</si>
  <si>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</si>
  <si>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</si>
  <si>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</si>
  <si>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</si>
  <si>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</si>
  <si>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</si>
  <si>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</si>
  <si>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</si>
  <si>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</si>
  <si>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</si>
  <si>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</si>
  <si>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</si>
  <si>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</si>
  <si>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</si>
  <si>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</si>
  <si>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</si>
  <si>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</si>
  <si>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</si>
  <si>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</si>
  <si>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</si>
  <si>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</si>
  <si>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</si>
  <si>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</si>
  <si>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</si>
  <si>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</si>
  <si>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</si>
  <si>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</si>
  <si>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</si>
  <si>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</si>
  <si>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</si>
  <si>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</si>
  <si>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</si>
  <si>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</si>
  <si>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</si>
  <si>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</si>
  <si>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</si>
  <si>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</si>
  <si>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</si>
  <si>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</si>
  <si>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</si>
  <si>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</si>
  <si>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</si>
  <si>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</si>
  <si>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</si>
  <si>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</si>
  <si>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</si>
  <si>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</si>
  <si>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</si>
  <si>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</si>
  <si>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</si>
  <si>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</si>
  <si>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</si>
  <si>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</si>
  <si>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</si>
  <si>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</si>
  <si>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</si>
  <si>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</si>
  <si>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</si>
  <si>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</si>
  <si>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</si>
  <si>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</si>
  <si>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</si>
  <si>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</si>
  <si>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</si>
  <si>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</si>
  <si>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</si>
  <si>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</si>
  <si>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</si>
  <si>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</si>
  <si>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</si>
  <si>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</si>
  <si>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</si>
  <si>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</si>
  <si>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</si>
  <si>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</si>
  <si>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</si>
  <si>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</si>
  <si>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</si>
  <si>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</si>
  <si>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</si>
  <si>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</si>
  <si>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</si>
  <si>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</si>
  <si>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</si>
  <si>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</si>
  <si>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</si>
  <si>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</si>
  <si>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</si>
  <si>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</si>
  <si>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</si>
  <si>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</si>
  <si>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</si>
  <si>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</si>
  <si>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</si>
  <si>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</si>
  <si>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</si>
  <si>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</si>
  <si>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</si>
  <si>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</si>
  <si>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</si>
  <si>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</si>
  <si>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</si>
  <si>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</si>
  <si>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</si>
  <si>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</si>
  <si>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</si>
  <si>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</si>
  <si>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</si>
  <si>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</si>
  <si>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</si>
  <si>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</si>
  <si>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</si>
  <si>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</si>
  <si>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</si>
  <si>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</si>
  <si>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</si>
  <si>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</si>
  <si>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</si>
  <si>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</si>
  <si>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</si>
  <si>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</si>
  <si>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</si>
  <si>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</si>
  <si>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</si>
  <si>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</si>
  <si>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</si>
  <si>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</si>
  <si>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</si>
  <si>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</si>
  <si>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</si>
  <si>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</si>
  <si>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</si>
  <si>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</si>
  <si>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</si>
  <si>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</si>
  <si>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</si>
  <si>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</si>
  <si>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</si>
  <si>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</si>
  <si>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</si>
  <si>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</si>
  <si>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</si>
  <si>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</si>
  <si>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</si>
  <si>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</si>
  <si>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</si>
  <si>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</si>
  <si>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</si>
  <si>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</si>
  <si>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</si>
  <si>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</si>
  <si>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</si>
  <si>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</si>
  <si>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</si>
  <si>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</si>
  <si>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</si>
  <si>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</si>
  <si>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</si>
  <si>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</si>
  <si>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</si>
  <si>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</si>
  <si>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</si>
  <si>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</si>
  <si>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</si>
  <si>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</si>
  <si>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</si>
  <si>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</si>
  <si>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</si>
  <si>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</si>
  <si>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</si>
  <si>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</si>
  <si>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</si>
  <si>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</si>
  <si>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</si>
  <si>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</si>
  <si>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</si>
  <si>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</si>
  <si>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</si>
  <si>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</si>
  <si>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</si>
  <si>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</si>
  <si>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</si>
  <si>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</si>
  <si>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</si>
  <si>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</si>
  <si>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</si>
  <si>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</si>
  <si>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</si>
  <si>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</si>
  <si>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</si>
  <si>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</si>
  <si>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</si>
  <si>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</si>
  <si>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</si>
  <si>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</si>
  <si>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</si>
  <si>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</si>
  <si>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</si>
  <si>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</si>
  <si>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</si>
  <si>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</si>
  <si>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</si>
  <si>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</si>
  <si>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</si>
  <si>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</si>
  <si>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</si>
  <si>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</si>
  <si>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</si>
  <si>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</si>
  <si>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</si>
  <si>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</si>
  <si>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</si>
  <si>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</si>
  <si>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</si>
  <si>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</si>
  <si>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</si>
  <si>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</si>
  <si>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</si>
  <si>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</si>
  <si>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</si>
  <si>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</si>
  <si>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</si>
  <si>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</si>
  <si>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</si>
  <si>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</si>
  <si>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</si>
  <si>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</si>
  <si>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</si>
  <si>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</si>
  <si>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</si>
  <si>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</si>
  <si>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</si>
  <si>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</si>
  <si>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</si>
  <si>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</si>
  <si>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</si>
  <si>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</si>
  <si>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</si>
  <si>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</si>
  <si>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</si>
  <si>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</si>
  <si>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</si>
  <si>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</si>
  <si>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</si>
  <si>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</si>
  <si>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</si>
  <si>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</si>
  <si>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</si>
  <si>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</si>
  <si>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</si>
  <si>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</si>
  <si>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</si>
  <si>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</si>
  <si>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</si>
  <si>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</si>
  <si>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</si>
  <si>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</si>
  <si>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</si>
  <si>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</si>
  <si>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</si>
  <si>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</si>
  <si>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</si>
  <si>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</si>
  <si>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</si>
  <si>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</si>
  <si>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</si>
  <si>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</si>
  <si>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</si>
  <si>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</si>
  <si>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</si>
  <si>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</si>
  <si>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</si>
  <si>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</si>
  <si>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</si>
  <si>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</si>
  <si>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</si>
  <si>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</si>
  <si>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</si>
  <si>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</si>
  <si>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</si>
  <si>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</si>
  <si>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</si>
  <si>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</si>
  <si>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</si>
  <si>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</si>
  <si>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</si>
  <si>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</si>
  <si>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</si>
  <si>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</si>
  <si>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</si>
  <si>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</si>
  <si>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</si>
  <si>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</si>
  <si>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</si>
  <si>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</si>
  <si>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</si>
  <si>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</si>
  <si>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</si>
  <si>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</si>
  <si>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</si>
  <si>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</si>
  <si>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</si>
  <si>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</si>
  <si>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</si>
  <si>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</si>
  <si>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</si>
  <si>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</si>
  <si>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</si>
  <si>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</si>
  <si>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</si>
  <si>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</si>
  <si>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</si>
  <si>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</si>
  <si>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</si>
  <si>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</si>
  <si>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</si>
  <si>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</si>
  <si>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</si>
  <si>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</si>
  <si>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</si>
  <si>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</si>
  <si>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</si>
  <si>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</si>
  <si>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</si>
  <si>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</si>
  <si>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</si>
  <si>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</si>
  <si>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</si>
  <si>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</si>
  <si>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</si>
  <si>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</si>
  <si>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</si>
  <si>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</si>
  <si>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</si>
  <si>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</si>
  <si>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</si>
  <si>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</si>
  <si>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</si>
  <si>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</si>
  <si>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</si>
  <si>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</si>
  <si>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</si>
  <si>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</si>
  <si>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</si>
  <si>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</si>
  <si>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</si>
  <si>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</si>
  <si>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</si>
  <si>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</si>
  <si>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</si>
  <si>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</si>
  <si>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</si>
  <si>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</si>
  <si>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</si>
  <si>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</si>
  <si>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</si>
  <si>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</si>
  <si>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</si>
  <si>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</si>
  <si>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</si>
  <si>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</si>
  <si>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</si>
  <si>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</si>
  <si>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</si>
  <si>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</si>
  <si>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</si>
  <si>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</si>
  <si>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</si>
  <si>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</si>
  <si>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</si>
  <si>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</si>
  <si>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</si>
  <si>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</si>
  <si>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</si>
  <si>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</si>
  <si>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</si>
  <si>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</si>
  <si>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</si>
  <si>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</si>
  <si>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</si>
  <si>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</si>
  <si>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</si>
  <si>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</si>
  <si>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</si>
  <si>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</si>
  <si>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</si>
  <si>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</si>
  <si>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</si>
  <si>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</si>
  <si>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</si>
  <si>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</si>
  <si>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</si>
  <si>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</si>
  <si>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</si>
  <si>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</si>
  <si>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</si>
  <si>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</si>
  <si>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</si>
  <si>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</si>
  <si>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</si>
  <si>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</si>
  <si>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</si>
  <si>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</si>
  <si>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</si>
  <si>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</si>
  <si>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</si>
  <si>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</si>
  <si>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</si>
  <si>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</si>
  <si>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</si>
  <si>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</si>
  <si>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</si>
  <si>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</si>
  <si>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</si>
  <si>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</si>
  <si>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</si>
  <si>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</si>
  <si>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</si>
  <si>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</si>
  <si>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</si>
  <si>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</si>
  <si>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</si>
  <si>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</si>
  <si>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</si>
  <si>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</si>
  <si>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</si>
  <si>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</si>
  <si>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</si>
  <si>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</si>
  <si>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</si>
  <si>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</si>
  <si>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</si>
  <si>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</si>
  <si>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</si>
  <si>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</si>
  <si>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</si>
  <si>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</si>
  <si>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</si>
  <si>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</si>
  <si>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</si>
  <si>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</si>
  <si>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</si>
  <si>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</si>
  <si>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</si>
  <si>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</si>
  <si>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</si>
  <si>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</si>
  <si>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</si>
  <si>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</si>
  <si>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</si>
  <si>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</si>
  <si>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</si>
  <si>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</si>
  <si>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</si>
  <si>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</si>
  <si>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</si>
  <si>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</si>
  <si>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</si>
  <si>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</si>
  <si>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</si>
  <si>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</si>
  <si>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</si>
  <si>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</si>
  <si>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</si>
  <si>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</si>
  <si>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</si>
  <si>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</si>
  <si>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</si>
  <si>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</si>
  <si>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</si>
  <si>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</si>
  <si>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</si>
  <si>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</si>
  <si>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</si>
  <si>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</si>
  <si>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</si>
  <si>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</si>
  <si>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</si>
  <si>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</si>
  <si>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</si>
  <si>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</si>
  <si>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</si>
  <si>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</si>
  <si>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</si>
  <si>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</si>
  <si>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</si>
  <si>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</si>
  <si>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</si>
  <si>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</si>
  <si>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</si>
  <si>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</si>
  <si>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</si>
  <si>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</si>
  <si>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</si>
  <si>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</si>
  <si>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</si>
  <si>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</si>
  <si>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</si>
  <si>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</si>
  <si>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</si>
  <si>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</si>
  <si>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</si>
  <si>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</si>
  <si>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</si>
  <si>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</si>
  <si>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</si>
  <si>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</si>
  <si>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</si>
  <si>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</si>
  <si>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</si>
  <si>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</si>
  <si>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</si>
  <si>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</si>
  <si>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</si>
  <si>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</si>
  <si>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</si>
  <si>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</si>
  <si>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</si>
  <si>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</si>
  <si>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</si>
  <si>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</si>
  <si>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</si>
  <si>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</si>
  <si>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</si>
  <si>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</si>
  <si>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</si>
  <si>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</si>
  <si>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</si>
  <si>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</si>
  <si>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</si>
  <si>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</si>
  <si>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</si>
  <si>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</si>
  <si>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</si>
  <si>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</si>
  <si>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</si>
  <si>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</si>
  <si>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</si>
  <si>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</si>
  <si>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</si>
  <si>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</si>
  <si>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</si>
  <si>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</si>
  <si>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</si>
  <si>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</si>
  <si>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</si>
  <si>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</si>
  <si>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</si>
  <si>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</si>
  <si>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</si>
  <si>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</si>
  <si>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</si>
  <si>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</si>
  <si>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</si>
  <si>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</si>
  <si>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</si>
  <si>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</si>
  <si>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</si>
  <si>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</si>
  <si>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</si>
  <si>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</si>
  <si>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</si>
  <si>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</si>
  <si>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</si>
  <si>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</si>
  <si>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</si>
  <si>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</si>
  <si>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</si>
  <si>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</si>
  <si>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</si>
  <si>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</si>
  <si>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</si>
  <si>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</si>
  <si>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</si>
  <si>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</si>
  <si>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</si>
  <si>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</si>
  <si>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</si>
  <si>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</si>
  <si>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</si>
  <si>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</si>
  <si>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</si>
  <si>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</si>
  <si>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</si>
  <si>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</si>
  <si>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</si>
  <si>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</si>
  <si>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</si>
  <si>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</si>
  <si>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</si>
  <si>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</si>
  <si>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</si>
  <si>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</si>
  <si>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</si>
  <si>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</si>
  <si>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</si>
  <si>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</si>
  <si>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</si>
  <si>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</si>
  <si>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</si>
  <si>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</si>
  <si>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</si>
  <si>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</si>
  <si>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</si>
  <si>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</si>
  <si>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</si>
  <si>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</si>
  <si>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</si>
  <si>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</si>
  <si>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</si>
  <si>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</si>
  <si>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</si>
  <si>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</si>
  <si>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</si>
  <si>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</si>
  <si>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</si>
  <si>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</si>
  <si>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</si>
  <si>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</si>
  <si>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</si>
  <si>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</si>
  <si>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</si>
  <si>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</si>
  <si>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</si>
  <si>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</si>
  <si>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</si>
  <si>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</si>
  <si>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</si>
  <si>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</si>
  <si>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</si>
  <si>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</si>
  <si>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</si>
  <si>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</si>
  <si>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</si>
  <si>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</si>
  <si>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</si>
  <si>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</si>
  <si>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</si>
  <si>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</si>
  <si>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</si>
  <si>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</si>
  <si>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</si>
  <si>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</si>
  <si>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</si>
  <si>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</si>
  <si>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</si>
  <si>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</si>
  <si>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</si>
  <si>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</si>
  <si>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</si>
  <si>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</si>
  <si>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</si>
  <si>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</si>
  <si>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</si>
  <si>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</si>
  <si>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</si>
  <si>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</si>
  <si>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</si>
  <si>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</si>
  <si>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</si>
  <si>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</si>
  <si>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</si>
  <si>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</si>
  <si>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</si>
  <si>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</si>
  <si>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</si>
  <si>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</si>
  <si>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</si>
  <si>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</si>
  <si>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</si>
  <si>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</si>
  <si>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</si>
  <si>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</si>
  <si>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</si>
  <si>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</si>
  <si>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</si>
  <si>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</si>
  <si>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</si>
  <si>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</si>
  <si>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</si>
  <si>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</si>
  <si>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</si>
  <si>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</si>
  <si>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</si>
  <si>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</si>
  <si>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</si>
  <si>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</si>
  <si>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</si>
  <si>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</si>
  <si>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</si>
  <si>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</si>
  <si>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</si>
  <si>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</si>
  <si>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</si>
  <si>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</si>
  <si>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</si>
  <si>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</si>
  <si>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</si>
  <si>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</si>
  <si>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</si>
  <si>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</si>
  <si>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</si>
  <si>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</si>
  <si>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</si>
  <si>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</si>
  <si>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</si>
  <si>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</si>
  <si>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</si>
  <si>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</si>
  <si>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</si>
  <si>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</si>
  <si>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</si>
  <si>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</si>
  <si>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</si>
  <si>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</si>
  <si>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</si>
  <si>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</si>
  <si>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</si>
  <si>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</si>
  <si>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</si>
  <si>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</si>
  <si>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</si>
  <si>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</si>
  <si>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</si>
  <si>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</si>
  <si>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</si>
  <si>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</si>
  <si>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</si>
  <si>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</si>
  <si>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</si>
  <si>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</si>
  <si>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</si>
  <si>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</si>
  <si>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</si>
  <si>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</si>
  <si>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</si>
  <si>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</si>
  <si>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</si>
  <si>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</si>
  <si>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</si>
  <si>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</si>
  <si>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</si>
  <si>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</si>
  <si>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</si>
  <si>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</si>
  <si>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</si>
  <si>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</si>
  <si>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</si>
  <si>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</si>
  <si>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</si>
  <si>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</si>
  <si>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</si>
  <si>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</si>
  <si>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</si>
  <si>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</si>
  <si>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</si>
  <si>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</si>
  <si>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</si>
  <si>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</si>
  <si>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</si>
  <si>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</si>
  <si>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</si>
  <si>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</si>
  <si>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</si>
  <si>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</si>
  <si>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</si>
  <si>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</si>
  <si>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</si>
  <si>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</si>
  <si>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</si>
  <si>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</si>
  <si>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</si>
  <si>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</si>
  <si>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</si>
  <si>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</si>
  <si>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</si>
  <si>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</si>
  <si>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</si>
  <si>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</si>
  <si>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</si>
  <si>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</si>
  <si>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</si>
  <si>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</si>
  <si>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</si>
  <si>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</si>
  <si>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</si>
  <si>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</si>
  <si>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</si>
  <si>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</si>
  <si>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</si>
  <si>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</si>
  <si>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</si>
  <si>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</si>
  <si>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</si>
  <si>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</si>
  <si>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</si>
  <si>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</si>
  <si>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</si>
  <si>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</si>
  <si>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</si>
  <si>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</si>
  <si>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</si>
  <si>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</si>
  <si>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</si>
  <si>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</si>
  <si>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</si>
  <si>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</si>
  <si>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</si>
  <si>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</si>
  <si>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</si>
  <si>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</si>
  <si>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</si>
  <si>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</si>
  <si>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</si>
  <si>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</si>
  <si>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</si>
  <si>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</si>
  <si>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</si>
  <si>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</si>
  <si>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</si>
  <si>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</si>
  <si>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</si>
  <si>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</si>
  <si>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</si>
  <si>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</si>
  <si>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</si>
  <si>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</si>
  <si>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</si>
  <si>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</si>
  <si>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</si>
  <si>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</si>
  <si>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</si>
  <si>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</si>
  <si>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</si>
  <si>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</si>
  <si>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</si>
  <si>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</si>
  <si>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</si>
  <si>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</si>
  <si>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</si>
  <si>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</si>
  <si>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</si>
  <si>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</si>
  <si>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</si>
  <si>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</si>
  <si>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</si>
  <si>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</si>
  <si>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</si>
  <si>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</si>
  <si>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</si>
  <si>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</si>
  <si>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</si>
  <si>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</si>
  <si>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</si>
  <si>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</si>
  <si>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</si>
  <si>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</si>
  <si>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</si>
  <si>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</si>
  <si>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</si>
  <si>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</si>
  <si>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</si>
  <si>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</si>
  <si>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</si>
  <si>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</si>
  <si>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</si>
  <si>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</si>
  <si>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</si>
  <si>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</si>
  <si>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</si>
  <si>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</si>
  <si>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</si>
  <si>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</si>
  <si>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</si>
  <si>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</si>
  <si>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</si>
  <si>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</si>
  <si>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</si>
  <si>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</si>
  <si>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</si>
  <si>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</si>
  <si>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</si>
  <si>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</si>
  <si>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</si>
  <si>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</si>
  <si>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</si>
  <si>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</si>
  <si>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</si>
  <si>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</si>
  <si>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</si>
  <si>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</si>
  <si>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</si>
  <si>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</si>
  <si>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</si>
  <si>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</si>
  <si>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</si>
  <si>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</si>
  <si>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</si>
  <si>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</si>
  <si>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</si>
  <si>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</si>
  <si>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</si>
  <si>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</si>
  <si>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</si>
  <si>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</si>
  <si>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</si>
  <si>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</si>
  <si>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</si>
  <si>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</si>
  <si>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</si>
  <si>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</si>
  <si>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</si>
  <si>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</si>
  <si>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</si>
  <si>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</si>
  <si>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</si>
  <si>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</si>
  <si>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</si>
  <si>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</si>
  <si>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</si>
  <si>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</si>
  <si>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</si>
  <si>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</si>
  <si>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</si>
  <si>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</si>
  <si>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</si>
  <si>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</si>
  <si>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</si>
  <si>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</si>
  <si>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</si>
  <si>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</si>
  <si>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</si>
  <si>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</si>
  <si>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</si>
  <si>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</si>
  <si>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</si>
  <si>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</si>
  <si>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</si>
  <si>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</si>
  <si>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</si>
  <si>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</si>
  <si>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</si>
  <si>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</si>
  <si>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</si>
  <si>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</si>
  <si>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</si>
  <si>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</si>
  <si>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</si>
  <si>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</si>
  <si>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</si>
  <si>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</si>
  <si>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</si>
  <si>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</si>
  <si>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</si>
  <si>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</si>
  <si>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</si>
  <si>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</si>
  <si>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</si>
  <si>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</si>
  <si>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</si>
  <si>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</si>
  <si>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</si>
  <si>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</si>
  <si>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</si>
  <si>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</si>
  <si>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</si>
  <si>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</si>
  <si>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</si>
  <si>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</si>
  <si>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</si>
  <si>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</si>
  <si>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</si>
  <si>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</si>
  <si>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</si>
  <si>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</si>
  <si>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</si>
  <si>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</si>
  <si>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</si>
  <si>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</si>
  <si>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</si>
  <si>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</si>
  <si>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</si>
  <si>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</si>
  <si>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</si>
  <si>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</si>
  <si>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</si>
  <si>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</si>
  <si>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</si>
  <si>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</si>
  <si>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</si>
  <si>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</si>
  <si>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</si>
  <si>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</si>
  <si>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</si>
  <si>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</si>
  <si>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</si>
  <si>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</si>
  <si>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</si>
  <si>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</si>
  <si>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</si>
  <si>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</si>
  <si>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</si>
  <si>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</si>
  <si>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</si>
  <si>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</si>
  <si>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</si>
  <si>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</si>
  <si>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</si>
  <si>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</si>
  <si>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</si>
  <si>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</si>
  <si>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</si>
  <si>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</si>
  <si>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</si>
  <si>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</si>
  <si>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</si>
  <si>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</si>
  <si>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</si>
  <si>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</si>
  <si>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</si>
  <si>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</si>
  <si>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</si>
  <si>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</si>
  <si>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</si>
  <si>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</si>
  <si>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</si>
  <si>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</si>
  <si>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</si>
  <si>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</si>
  <si>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</si>
  <si>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</si>
  <si>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</si>
  <si>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</si>
  <si>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</si>
  <si>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</si>
  <si>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</si>
  <si>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</si>
  <si>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</si>
  <si>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</si>
  <si>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</si>
  <si>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</si>
  <si>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</si>
  <si>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</si>
  <si>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</si>
  <si>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</si>
  <si>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</si>
  <si>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</si>
  <si>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</si>
  <si>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</si>
  <si>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</si>
  <si>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</si>
  <si>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</si>
  <si>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</si>
  <si>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</si>
  <si>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</si>
  <si>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</si>
  <si>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</si>
  <si>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</si>
  <si>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</si>
  <si>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</si>
  <si>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</si>
  <si>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</si>
  <si>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</si>
  <si>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</si>
  <si>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</si>
  <si>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</si>
  <si>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</si>
  <si>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</si>
  <si>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</si>
  <si>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</si>
  <si>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</si>
  <si>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</si>
  <si>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</si>
  <si>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</si>
  <si>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</si>
  <si>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</si>
  <si>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</si>
  <si>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</si>
  <si>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</si>
  <si>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</si>
  <si>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</si>
  <si>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</si>
  <si>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</si>
  <si>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</si>
  <si>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</si>
  <si>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</si>
  <si>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</si>
  <si>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</si>
  <si>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</si>
  <si>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</si>
  <si>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</si>
  <si>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</si>
  <si>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</si>
  <si>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</si>
  <si>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</si>
  <si>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</si>
  <si>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</si>
  <si>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</si>
  <si>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</si>
  <si>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</si>
  <si>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</si>
  <si>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</si>
  <si>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</si>
  <si>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</si>
  <si>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</si>
  <si>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</si>
  <si>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</si>
  <si>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</si>
  <si>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</si>
  <si>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</si>
  <si>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</si>
  <si>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</si>
  <si>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</si>
  <si>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</si>
  <si>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</si>
  <si>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</si>
  <si>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</si>
  <si>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</si>
  <si>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</si>
  <si>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</si>
  <si>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</si>
  <si>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</si>
  <si>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</si>
  <si>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</si>
  <si>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</si>
  <si>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</si>
  <si>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</si>
  <si>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</si>
  <si>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</si>
  <si>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</si>
  <si>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</si>
  <si>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</si>
  <si>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</si>
  <si>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</si>
  <si>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</si>
  <si>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</si>
  <si>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</si>
  <si>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</si>
  <si>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</si>
  <si>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</si>
  <si>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</si>
  <si>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</si>
  <si>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</si>
  <si>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</si>
  <si>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</si>
  <si>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</si>
  <si>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</si>
  <si>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</si>
  <si>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</si>
  <si>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</si>
  <si>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</si>
  <si>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</si>
  <si>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</si>
  <si>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</si>
  <si>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</si>
  <si>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</si>
  <si>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</si>
  <si>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</si>
  <si>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</si>
  <si>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</si>
  <si>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</si>
  <si>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</si>
  <si>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</si>
  <si>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</si>
  <si>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</si>
  <si>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</si>
  <si>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</si>
  <si>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</si>
  <si>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</si>
  <si>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</si>
  <si>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</si>
  <si>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</si>
  <si>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</si>
  <si>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</si>
  <si>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</si>
  <si>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</si>
  <si>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</si>
  <si>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</si>
  <si>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</si>
  <si>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</si>
  <si>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</si>
  <si>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</si>
  <si>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</si>
  <si>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</si>
  <si>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</si>
  <si>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</si>
  <si>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</si>
  <si>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</si>
  <si>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</si>
  <si>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</si>
  <si>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</si>
  <si>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</si>
  <si>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</si>
  <si>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</si>
  <si>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</si>
  <si>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</si>
  <si>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</si>
  <si>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</si>
  <si>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</si>
  <si>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</si>
  <si>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</si>
  <si>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</si>
  <si>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</si>
  <si>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</si>
  <si>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</si>
  <si>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</si>
  <si>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</si>
  <si>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</si>
  <si>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</si>
  <si>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</si>
  <si>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</si>
  <si>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</si>
  <si>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</si>
  <si>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</si>
  <si>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</si>
  <si>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</si>
  <si>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</si>
  <si>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</si>
  <si>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</si>
  <si>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</si>
  <si>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</si>
  <si>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</si>
  <si>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</si>
  <si>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</si>
  <si>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</si>
  <si>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</si>
  <si>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</si>
  <si>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</si>
  <si>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</si>
  <si>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</si>
  <si>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</si>
  <si>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</si>
  <si>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</si>
  <si>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</si>
  <si>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</si>
  <si>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</si>
  <si>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</si>
  <si>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</si>
  <si>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</si>
  <si>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</si>
  <si>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</si>
  <si>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</si>
  <si>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</si>
  <si>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</si>
  <si>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</si>
  <si>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</si>
  <si>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</si>
  <si>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</si>
  <si>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</si>
  <si>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</si>
  <si>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</si>
  <si>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</si>
  <si>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</si>
  <si>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</si>
  <si>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</si>
  <si>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</si>
  <si>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</si>
  <si>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</si>
  <si>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</si>
  <si>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</si>
  <si>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</si>
  <si>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</si>
  <si>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</si>
  <si>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</si>
  <si>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</si>
  <si>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</si>
  <si>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</si>
  <si>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</si>
  <si>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</si>
  <si>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</si>
  <si>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</si>
  <si>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</si>
  <si>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</si>
  <si>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</si>
  <si>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</si>
  <si>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</si>
  <si>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</si>
  <si>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</si>
  <si>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</si>
  <si>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</si>
  <si>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</si>
  <si>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</si>
  <si>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</si>
  <si>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</si>
  <si>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</si>
  <si>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</si>
  <si>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</si>
  <si>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</si>
  <si>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</si>
  <si>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</si>
  <si>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</si>
  <si>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</si>
  <si>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</si>
  <si>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</si>
  <si>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</si>
  <si>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</si>
  <si>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</si>
  <si>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</si>
  <si>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</si>
  <si>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</si>
  <si>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</si>
  <si>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</si>
  <si>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</si>
  <si>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</si>
  <si>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</si>
  <si>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</si>
  <si>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</si>
  <si>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</si>
  <si>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</si>
  <si>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</si>
  <si>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</si>
  <si>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</si>
  <si>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</si>
  <si>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</si>
  <si>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</si>
  <si>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</si>
  <si>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</si>
  <si>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</si>
  <si>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</si>
  <si>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</si>
  <si>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</si>
  <si>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</si>
  <si>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</si>
  <si>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</si>
  <si>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</si>
  <si>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</si>
  <si>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</si>
  <si>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</si>
  <si>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</si>
  <si>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</si>
  <si>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</si>
  <si>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</si>
  <si>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</si>
  <si>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</si>
  <si>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</si>
  <si>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</si>
  <si>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</si>
  <si>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</si>
  <si>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</si>
  <si>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</si>
  <si>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</si>
  <si>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</si>
  <si>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</si>
  <si>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</si>
  <si>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</si>
  <si>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</si>
  <si>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</si>
  <si>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</si>
  <si>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</si>
  <si>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</si>
  <si>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</si>
  <si>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</si>
  <si>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</si>
  <si>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</si>
  <si>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</si>
  <si>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</si>
  <si>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</si>
  <si>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</si>
  <si>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</si>
  <si>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</si>
  <si>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</si>
  <si>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</si>
  <si>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</si>
  <si>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</si>
  <si>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</si>
  <si>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</si>
  <si>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</si>
  <si>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</si>
  <si>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</si>
  <si>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</si>
  <si>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</si>
  <si>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</si>
  <si>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</si>
  <si>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</si>
  <si>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</si>
  <si>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</si>
  <si>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</si>
  <si>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</si>
  <si>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</si>
  <si>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</si>
  <si>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</si>
  <si>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</si>
  <si>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</si>
  <si>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</si>
  <si>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</si>
  <si>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</si>
  <si>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</si>
  <si>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</si>
  <si>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</si>
  <si>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</si>
  <si>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</si>
  <si>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</si>
  <si>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</si>
  <si>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</si>
  <si>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</si>
  <si>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</si>
  <si>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</si>
  <si>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</si>
  <si>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</si>
  <si>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</si>
  <si>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</si>
  <si>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</si>
  <si>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</si>
  <si>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</si>
  <si>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</si>
  <si>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</si>
  <si>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</si>
  <si>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</si>
  <si>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</si>
  <si>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</si>
  <si>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</si>
  <si>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</si>
  <si>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</si>
  <si>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</si>
  <si>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</si>
  <si>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</si>
  <si>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</si>
  <si>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</si>
  <si>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</si>
  <si>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</si>
  <si>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</si>
  <si>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</si>
  <si>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</si>
  <si>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</si>
  <si>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</si>
  <si>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</si>
  <si>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</si>
  <si>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</si>
  <si>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</si>
  <si>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</si>
  <si>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</si>
  <si>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</si>
  <si>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</si>
  <si>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</si>
  <si>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</si>
  <si>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</si>
  <si>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</si>
  <si>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</si>
  <si>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</si>
  <si>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</si>
  <si>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</si>
  <si>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</si>
  <si>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</si>
  <si>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</si>
  <si>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</si>
  <si>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</si>
  <si>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</si>
  <si>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</si>
  <si>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</si>
  <si>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</si>
  <si>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</si>
  <si>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</si>
  <si>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</si>
  <si>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</si>
  <si>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</si>
  <si>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</si>
  <si>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</si>
  <si>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</si>
  <si>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</si>
  <si>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</si>
  <si>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</si>
  <si>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</si>
  <si>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</si>
  <si>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</si>
  <si>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</si>
  <si>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</si>
  <si>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</si>
  <si>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</si>
  <si>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</si>
  <si>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</si>
  <si>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</si>
  <si>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</si>
  <si>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</si>
  <si>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</si>
  <si>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</si>
  <si>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</si>
  <si>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</si>
  <si>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</si>
  <si>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</si>
  <si>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</si>
  <si>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</si>
  <si>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</si>
  <si>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</si>
  <si>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</si>
  <si>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</si>
  <si>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</si>
  <si>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</si>
  <si>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</si>
  <si>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</si>
  <si>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</si>
  <si>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</si>
  <si>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</si>
  <si>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</si>
  <si>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</si>
  <si>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</si>
  <si>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</si>
  <si>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</si>
  <si>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</si>
  <si>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</si>
  <si>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</si>
  <si>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</si>
  <si>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</si>
  <si>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</si>
  <si>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</si>
  <si>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</si>
  <si>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</si>
  <si>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</si>
  <si>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</si>
  <si>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</si>
  <si>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</si>
  <si>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</si>
  <si>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</si>
  <si>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</si>
  <si>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</si>
  <si>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</si>
  <si>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</si>
  <si>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</si>
  <si>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</si>
  <si>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</si>
  <si>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</si>
  <si>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</si>
  <si>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</si>
  <si>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</si>
  <si>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</si>
  <si>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</si>
  <si>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</si>
  <si>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</si>
  <si>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</si>
  <si>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</si>
  <si>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</si>
  <si>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</si>
  <si>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</si>
  <si>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</si>
  <si>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</si>
  <si>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</si>
  <si>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</si>
  <si>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</si>
  <si>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</si>
  <si>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</si>
  <si>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</si>
  <si>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</si>
  <si>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</si>
  <si>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</si>
  <si>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</si>
  <si>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</si>
  <si>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</si>
  <si>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</si>
  <si>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</si>
  <si>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</si>
  <si>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</si>
  <si>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</si>
  <si>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</si>
  <si>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</si>
  <si>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</si>
  <si>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</si>
  <si>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</si>
  <si>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</si>
  <si>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</si>
  <si>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</si>
  <si>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</si>
  <si>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</si>
  <si>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</si>
  <si>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</si>
  <si>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</si>
  <si>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</si>
  <si>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</si>
  <si>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</si>
  <si>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</si>
  <si>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</si>
  <si>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</si>
  <si>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</si>
  <si>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</si>
  <si>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</si>
  <si>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</si>
  <si>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</si>
  <si>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</si>
  <si>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</si>
  <si>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</si>
  <si>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</si>
  <si>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</si>
  <si>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</si>
  <si>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</si>
  <si>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</si>
  <si>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</si>
  <si>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</si>
  <si>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</si>
  <si>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</si>
  <si>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</si>
  <si>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</si>
  <si>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</si>
  <si>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</si>
  <si>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</si>
  <si>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</si>
  <si>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</si>
  <si>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</si>
  <si>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</si>
  <si>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</si>
  <si>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</si>
  <si>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</si>
  <si>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</si>
  <si>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</si>
  <si>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</si>
  <si>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</si>
  <si>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</si>
  <si>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</si>
  <si>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</si>
  <si>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</si>
  <si>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</si>
  <si>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</si>
  <si>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</si>
  <si>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</si>
  <si>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</si>
  <si>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</si>
  <si>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</si>
  <si>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</si>
  <si>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</si>
  <si>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</si>
  <si>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</si>
  <si>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</si>
  <si>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</si>
  <si>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</si>
  <si>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</si>
  <si>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</si>
  <si>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</si>
  <si>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</si>
  <si>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</si>
  <si>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</si>
  <si>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</si>
  <si>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</si>
  <si>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</si>
  <si>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</si>
  <si>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</si>
  <si>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</si>
  <si>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</si>
  <si>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</si>
  <si>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</si>
  <si>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</si>
  <si>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</si>
  <si>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</si>
  <si>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</si>
  <si>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</si>
  <si>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</si>
  <si>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</si>
  <si>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</si>
  <si>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</si>
  <si>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</si>
  <si>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</si>
  <si>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</si>
  <si>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</si>
  <si>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</si>
  <si>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</si>
  <si>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</si>
  <si>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</si>
  <si>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</si>
  <si>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</si>
  <si>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</si>
  <si>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</si>
  <si>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</si>
  <si>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</si>
  <si>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</si>
  <si>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</si>
  <si>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</si>
  <si>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</si>
  <si>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</si>
  <si>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</si>
  <si>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</si>
  <si>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</si>
  <si>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</si>
  <si>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</si>
  <si>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</si>
  <si>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</si>
  <si>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</si>
  <si>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</si>
  <si>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</si>
  <si>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</si>
  <si>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</si>
  <si>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</si>
  <si>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</si>
  <si>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</si>
  <si>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</si>
  <si>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</si>
  <si>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</si>
  <si>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</si>
  <si>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</si>
  <si>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</si>
  <si>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</si>
  <si>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</si>
  <si>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</si>
  <si>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</si>
  <si>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</si>
  <si>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</si>
  <si>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</si>
  <si>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</si>
  <si>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</si>
  <si>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</si>
  <si>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</si>
  <si>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</si>
  <si>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</si>
  <si>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</si>
  <si>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</si>
  <si>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</si>
  <si>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</si>
  <si>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</si>
  <si>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</si>
  <si>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</si>
  <si>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</si>
  <si>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</si>
  <si>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</si>
  <si>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</si>
  <si>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</si>
  <si>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</si>
  <si>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</si>
  <si>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</si>
  <si>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</si>
  <si>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</si>
  <si>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</si>
  <si>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</si>
  <si>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</si>
  <si>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</si>
  <si>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</si>
  <si>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</si>
  <si>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</si>
  <si>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</si>
  <si>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</si>
  <si>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</si>
  <si>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</si>
  <si>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</si>
  <si>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</si>
  <si>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</si>
  <si>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</si>
  <si>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</si>
  <si>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</si>
  <si>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</si>
  <si>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</si>
  <si>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</si>
  <si>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</si>
  <si>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</si>
  <si>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</si>
  <si>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</si>
  <si>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</si>
  <si>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</si>
  <si>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</si>
  <si>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</si>
  <si>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</si>
  <si>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</si>
  <si>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</si>
  <si>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</si>
  <si>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</si>
  <si>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</si>
  <si>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</si>
  <si>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</si>
  <si>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</si>
  <si>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</si>
  <si>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</si>
  <si>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</si>
  <si>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</si>
  <si>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</si>
  <si>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</si>
  <si>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</si>
  <si>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</si>
  <si>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</si>
  <si>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</si>
  <si>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</si>
  <si>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</si>
  <si>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</si>
  <si>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</si>
  <si>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</si>
  <si>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</si>
  <si>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</si>
  <si>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</si>
  <si>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</si>
  <si>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</si>
  <si>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</si>
  <si>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</si>
  <si>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</si>
  <si>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</si>
  <si>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</si>
  <si>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</si>
  <si>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</si>
  <si>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</si>
  <si>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</si>
  <si>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</si>
  <si>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</si>
  <si>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</si>
  <si>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</si>
  <si>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</si>
  <si>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</si>
  <si>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</si>
  <si>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</si>
  <si>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</si>
  <si>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</si>
  <si>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</si>
  <si>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</si>
  <si>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</si>
  <si>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</si>
  <si>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</si>
  <si>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</si>
  <si>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</si>
  <si>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</si>
  <si>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</si>
  <si>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</si>
  <si>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</si>
  <si>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</si>
  <si>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</si>
  <si>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</si>
  <si>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</si>
  <si>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</si>
  <si>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</si>
  <si>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</si>
  <si>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</si>
  <si>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</si>
  <si>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</si>
  <si>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</si>
  <si>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</si>
  <si>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</si>
  <si>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</si>
  <si>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</si>
  <si>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</si>
  <si>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</si>
  <si>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</si>
  <si>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</si>
  <si>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</si>
  <si>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</si>
  <si>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</si>
  <si>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</si>
  <si>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</si>
  <si>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</si>
  <si>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</si>
  <si>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</si>
  <si>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</si>
  <si>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</si>
  <si>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</si>
  <si>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</si>
  <si>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</si>
  <si>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</si>
  <si>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</si>
  <si>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</si>
  <si>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</si>
  <si>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</si>
  <si>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</si>
  <si>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</si>
  <si>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</si>
  <si>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</si>
  <si>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</si>
  <si>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</si>
  <si>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</si>
  <si>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</si>
  <si>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</si>
  <si>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</si>
  <si>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</si>
  <si>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</si>
  <si>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</si>
  <si>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</si>
  <si>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</si>
  <si>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</si>
  <si>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</si>
  <si>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</si>
  <si>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</si>
  <si>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</si>
  <si>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</si>
  <si>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</si>
  <si>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</si>
  <si>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</si>
  <si>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</si>
  <si>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</si>
  <si>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</si>
  <si>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</si>
  <si>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</si>
  <si>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</si>
  <si>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</si>
  <si>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</si>
  <si>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</si>
  <si>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</si>
  <si>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</si>
  <si>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</si>
  <si>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</si>
  <si>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</si>
  <si>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</si>
  <si>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</si>
  <si>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</si>
  <si>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</si>
  <si>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</si>
  <si>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</si>
  <si>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</si>
  <si>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</si>
  <si>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</si>
  <si>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</si>
  <si>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</si>
  <si>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</si>
  <si>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</si>
  <si>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</si>
  <si>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</si>
  <si>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</si>
  <si>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</si>
  <si>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</si>
  <si>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</si>
  <si>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</si>
  <si>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</si>
  <si>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</si>
  <si>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</si>
  <si>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</si>
  <si>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</si>
  <si>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</si>
  <si>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</si>
  <si>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</si>
  <si>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</si>
  <si>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</si>
  <si>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</si>
  <si>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</si>
  <si>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</si>
  <si>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</si>
  <si>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</si>
  <si>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</si>
  <si>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</si>
  <si>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</si>
  <si>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</si>
  <si>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</si>
  <si>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</si>
  <si>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</si>
  <si>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</si>
  <si>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</si>
  <si>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</si>
  <si>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</si>
  <si>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</si>
  <si>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</si>
  <si>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</si>
  <si>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</si>
  <si>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</si>
  <si>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</si>
  <si>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</si>
  <si>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</si>
  <si>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</si>
  <si>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</si>
  <si>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</si>
  <si>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</si>
  <si>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</si>
  <si>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</si>
  <si>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</si>
  <si>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</si>
  <si>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</si>
  <si>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</si>
  <si>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</si>
  <si>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</si>
  <si>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</si>
  <si>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</si>
  <si>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</si>
  <si>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</si>
  <si>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</si>
  <si>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</si>
  <si>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</si>
  <si>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</si>
  <si>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</si>
  <si>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</si>
  <si>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</si>
  <si>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</si>
  <si>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</si>
  <si>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</si>
  <si>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</si>
  <si>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</si>
  <si>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</si>
  <si>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</si>
  <si>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</si>
  <si>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</si>
  <si>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</si>
  <si>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</si>
  <si>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</si>
  <si>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</si>
  <si>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</si>
  <si>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</si>
  <si>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</si>
  <si>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</si>
  <si>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</si>
  <si>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</si>
  <si>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</si>
  <si>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</si>
  <si>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</si>
  <si>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</si>
  <si>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</si>
  <si>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</si>
  <si>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</si>
  <si>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</si>
  <si>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</si>
  <si>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</si>
  <si>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</si>
  <si>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</si>
  <si>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</si>
  <si>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</si>
  <si>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</si>
  <si>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</si>
  <si>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</si>
  <si>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</si>
  <si>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</si>
  <si>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</si>
  <si>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</si>
  <si>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</si>
  <si>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</si>
  <si>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</si>
  <si>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</si>
  <si>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</si>
  <si>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</si>
  <si>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</si>
  <si>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</si>
  <si>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</si>
  <si>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</si>
  <si>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</si>
  <si>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</si>
  <si>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</si>
  <si>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</si>
  <si>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</si>
  <si>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</si>
  <si>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</si>
  <si>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</si>
  <si>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</si>
  <si>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</si>
  <si>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</si>
  <si>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</si>
  <si>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</si>
  <si>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</si>
  <si>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</si>
  <si>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</si>
  <si>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</si>
  <si>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</si>
  <si>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</si>
  <si>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</si>
  <si>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</si>
  <si>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</si>
  <si>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</si>
  <si>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</si>
  <si>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</si>
  <si>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</si>
  <si>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</si>
  <si>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</si>
  <si>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</si>
  <si>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</si>
  <si>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</si>
  <si>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</si>
  <si>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</si>
  <si>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</si>
  <si>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</si>
  <si>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</si>
  <si>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</si>
  <si>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</si>
  <si>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</si>
  <si>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</si>
  <si>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</si>
  <si>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</si>
  <si>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</si>
  <si>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</si>
  <si>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</si>
  <si>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</si>
  <si>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</si>
  <si>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</si>
  <si>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</si>
  <si>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</si>
  <si>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</si>
  <si>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</si>
  <si>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</si>
  <si>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</si>
  <si>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</si>
  <si>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</si>
  <si>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</si>
  <si>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</si>
  <si>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</si>
  <si>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</si>
  <si>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</si>
  <si>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</si>
  <si>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</si>
  <si>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</si>
  <si>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</si>
  <si>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</si>
  <si>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</si>
  <si>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</si>
  <si>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</si>
  <si>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</si>
  <si>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</si>
  <si>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</si>
  <si>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</si>
  <si>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</si>
  <si>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</si>
  <si>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</si>
  <si>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</si>
  <si>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</si>
  <si>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</si>
  <si>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</si>
  <si>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</si>
  <si>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</si>
  <si>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</si>
  <si>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</si>
  <si>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</si>
  <si>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</si>
  <si>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</si>
  <si>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</si>
  <si>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</si>
  <si>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</si>
  <si>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</si>
  <si>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</si>
  <si>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</si>
  <si>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</si>
  <si>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</si>
  <si>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</si>
  <si>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</si>
  <si>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</si>
  <si>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</si>
  <si>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</si>
  <si>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</si>
  <si>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</si>
  <si>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</si>
  <si>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</si>
  <si>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</si>
  <si>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</si>
  <si>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</si>
  <si>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</si>
  <si>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</si>
  <si>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</si>
  <si>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</si>
  <si>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</si>
  <si>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</si>
  <si>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</si>
  <si>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</si>
  <si>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</si>
  <si>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</si>
  <si>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</si>
  <si>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</si>
  <si>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</si>
  <si>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</si>
  <si>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</si>
  <si>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</si>
  <si>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</si>
  <si>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</si>
  <si>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</si>
  <si>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</si>
  <si>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</si>
  <si>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</si>
  <si>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</si>
  <si>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</si>
  <si>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</si>
  <si>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</si>
  <si>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</si>
  <si>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</si>
  <si>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</si>
  <si>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</si>
  <si>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</si>
  <si>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</si>
  <si>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</si>
  <si>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</si>
  <si>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</si>
  <si>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</si>
  <si>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</si>
  <si>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</si>
  <si>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</si>
  <si>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</si>
  <si>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</si>
  <si>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</si>
  <si>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</si>
  <si>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</si>
  <si>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</si>
  <si>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</si>
  <si>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</si>
  <si>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</si>
  <si>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</si>
  <si>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</si>
  <si>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</si>
  <si>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</si>
  <si>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</si>
  <si>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</si>
  <si>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</si>
  <si>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</si>
  <si>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</si>
  <si>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</si>
  <si>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</si>
  <si>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</si>
  <si>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</si>
  <si>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</si>
  <si>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</si>
  <si>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</si>
  <si>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</si>
  <si>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</si>
  <si>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</si>
  <si>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</si>
  <si>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</si>
  <si>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</si>
  <si>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</si>
  <si>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</si>
  <si>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</si>
  <si>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</si>
  <si>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</si>
  <si>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</si>
  <si>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</si>
  <si>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</si>
  <si>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</si>
  <si>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</si>
  <si>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</si>
  <si>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</si>
  <si>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</si>
  <si>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</si>
  <si>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</si>
  <si>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</si>
  <si>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</si>
  <si>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</si>
  <si>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</si>
  <si>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</si>
  <si>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</si>
  <si>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</si>
  <si>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</si>
  <si>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</si>
  <si>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</si>
  <si>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</si>
  <si>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</si>
  <si>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</si>
  <si>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</si>
  <si>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</si>
  <si>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</si>
  <si>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</si>
  <si>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</si>
  <si>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</si>
  <si>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</si>
  <si>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</si>
  <si>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</si>
  <si>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</si>
  <si>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</si>
  <si>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</si>
  <si>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</si>
  <si>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</si>
  <si>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</si>
  <si>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</si>
  <si>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</si>
  <si>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</si>
  <si>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</si>
  <si>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</si>
  <si>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</si>
  <si>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</si>
  <si>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</si>
  <si>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</si>
  <si>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</si>
  <si>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</si>
  <si>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</si>
  <si>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</si>
  <si>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</si>
  <si>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</si>
  <si>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</si>
  <si>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</si>
  <si>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</si>
  <si>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</si>
  <si>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</si>
  <si>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</si>
  <si>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</si>
  <si>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</si>
  <si>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</si>
  <si>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</si>
  <si>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</si>
  <si>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</si>
  <si>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</si>
  <si>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</si>
  <si>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</si>
  <si>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</si>
  <si>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</si>
  <si>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</si>
  <si>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</si>
  <si>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</si>
  <si>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</si>
  <si>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</si>
  <si>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</si>
  <si>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</si>
  <si>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</si>
  <si>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</si>
  <si>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</si>
  <si>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</si>
  <si>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</si>
  <si>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</si>
  <si>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</si>
  <si>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</si>
  <si>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</si>
  <si>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</si>
  <si>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</si>
  <si>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</si>
  <si>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</si>
  <si>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</si>
  <si>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</si>
  <si>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</si>
  <si>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</si>
  <si>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</si>
  <si>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</si>
  <si>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</si>
  <si>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</si>
  <si>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</si>
  <si>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</si>
  <si>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</si>
  <si>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</si>
  <si>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</si>
  <si>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</si>
  <si>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</si>
  <si>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</si>
  <si>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</si>
  <si>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</si>
  <si>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</si>
  <si>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</si>
  <si>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</si>
  <si>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</si>
  <si>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</si>
  <si>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</si>
  <si>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</si>
  <si>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</si>
  <si>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</si>
  <si>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</si>
  <si>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</si>
  <si>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</si>
  <si>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</si>
  <si>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</si>
  <si>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</si>
  <si>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</si>
  <si>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</si>
  <si>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</si>
  <si>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</si>
  <si>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</si>
  <si>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</si>
  <si>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</si>
  <si>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</si>
  <si>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</si>
  <si>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</si>
  <si>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</si>
  <si>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</si>
  <si>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</si>
  <si>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</si>
  <si>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</si>
  <si>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</si>
  <si>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</si>
  <si>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</si>
  <si>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</si>
  <si>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</si>
  <si>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</si>
  <si>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</si>
  <si>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</si>
  <si>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</si>
  <si>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</si>
  <si>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</si>
  <si>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</si>
  <si>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</si>
  <si>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</si>
  <si>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</si>
  <si>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</si>
  <si>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</si>
  <si>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</si>
  <si>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</si>
  <si>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</si>
  <si>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</si>
  <si>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</si>
  <si>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</si>
  <si>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</si>
  <si>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</si>
  <si>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</si>
  <si>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</si>
  <si>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</si>
  <si>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</si>
  <si>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</si>
  <si>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</si>
  <si>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</si>
  <si>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</si>
  <si>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</si>
  <si>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</si>
  <si>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</si>
  <si>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</si>
  <si>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</si>
  <si>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</si>
  <si>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</si>
  <si>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</si>
  <si>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</si>
  <si>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</si>
  <si>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</si>
  <si>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</si>
  <si>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</si>
  <si>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</si>
  <si>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</si>
  <si>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</si>
  <si>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</si>
  <si>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</si>
  <si>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</si>
  <si>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</si>
  <si>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</si>
  <si>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</si>
  <si>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</si>
  <si>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</si>
  <si>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</si>
  <si>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</si>
  <si>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</si>
  <si>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</si>
  <si>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</si>
  <si>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</si>
  <si>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</si>
  <si>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</si>
  <si>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</si>
  <si>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</si>
  <si>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</si>
  <si>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</si>
  <si>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</si>
  <si>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</si>
  <si>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</si>
  <si>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</si>
  <si>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</si>
  <si>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</si>
  <si>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</si>
  <si>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</si>
  <si>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</si>
  <si>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</si>
  <si>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</si>
  <si>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</si>
  <si>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</si>
  <si>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</si>
  <si>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</si>
  <si>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</si>
  <si>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</si>
  <si>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</si>
  <si>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</si>
  <si>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</si>
  <si>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</si>
  <si>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</si>
  <si>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</si>
  <si>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</si>
  <si>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</si>
  <si>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</si>
  <si>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</si>
  <si>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</si>
  <si>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</si>
  <si>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</si>
  <si>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</si>
  <si>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</si>
  <si>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</si>
  <si>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</si>
  <si>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</si>
  <si>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</si>
  <si>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</si>
  <si>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</si>
  <si>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</si>
  <si>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</si>
  <si>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</si>
  <si>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</si>
  <si>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</si>
  <si>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</si>
  <si>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</si>
  <si>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</si>
  <si>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</si>
  <si>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</si>
  <si>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</si>
  <si>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</si>
  <si>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</si>
  <si>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</si>
  <si>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</si>
  <si>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</si>
  <si>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</si>
  <si>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</si>
  <si>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</si>
  <si>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</si>
  <si>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</si>
  <si>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</si>
  <si>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</si>
  <si>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</si>
  <si>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</si>
  <si>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</si>
  <si>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</si>
  <si>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</si>
  <si>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</si>
  <si>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</si>
  <si>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</si>
  <si>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</si>
  <si>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</si>
  <si>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</si>
  <si>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</si>
  <si>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</si>
  <si>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</si>
  <si>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</si>
  <si>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</si>
  <si>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</si>
  <si>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</si>
  <si>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</si>
  <si>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</si>
  <si>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</si>
  <si>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</si>
  <si>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</si>
  <si>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</si>
  <si>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</si>
  <si>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</si>
  <si>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</si>
  <si>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</si>
  <si>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</si>
  <si>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</si>
  <si>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</si>
  <si>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</si>
  <si>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</si>
  <si>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</si>
  <si>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</si>
  <si>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</si>
  <si>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</si>
  <si>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</si>
  <si>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</si>
  <si>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</si>
  <si>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</si>
  <si>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</si>
  <si>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</si>
  <si>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</si>
  <si>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</si>
  <si>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</si>
  <si>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</si>
  <si>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</si>
  <si>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</si>
  <si>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</si>
  <si>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</si>
  <si>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</si>
  <si>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</si>
  <si>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</si>
  <si>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</si>
  <si>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</si>
  <si>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</si>
  <si>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</si>
  <si>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</si>
  <si>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</si>
  <si>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</si>
  <si>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</si>
  <si>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</si>
  <si>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</si>
  <si>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</si>
  <si>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</si>
  <si>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</si>
  <si>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</si>
  <si>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</si>
  <si>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</si>
  <si>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</si>
  <si>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</si>
  <si>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</si>
  <si>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</si>
  <si>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</si>
  <si>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</si>
  <si>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</si>
  <si>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</si>
  <si>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</si>
  <si>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</si>
  <si>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</si>
  <si>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</si>
  <si>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</si>
  <si>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</si>
  <si>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</si>
  <si>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</si>
  <si>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</si>
  <si>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</si>
  <si>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</si>
  <si>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</si>
  <si>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</si>
  <si>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</si>
  <si>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</si>
  <si>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</si>
  <si>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</si>
  <si>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</si>
  <si>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</si>
  <si>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</si>
  <si>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</si>
  <si>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</si>
  <si>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</si>
  <si>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</si>
  <si>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</si>
  <si>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</si>
  <si>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</si>
  <si>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</si>
  <si>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</si>
  <si>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</si>
  <si>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</si>
  <si>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</si>
  <si>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</si>
  <si>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</si>
  <si>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</si>
  <si>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</si>
  <si>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</si>
  <si>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</si>
  <si>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</si>
  <si>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</si>
  <si>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</si>
  <si>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</si>
  <si>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</si>
  <si>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</si>
  <si>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</si>
  <si>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</si>
  <si>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</si>
  <si>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</si>
  <si>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</si>
  <si>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</si>
  <si>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</si>
  <si>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</si>
  <si>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</si>
  <si>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</si>
  <si>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</si>
  <si>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</si>
  <si>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</si>
  <si>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</si>
  <si>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</si>
  <si>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</si>
  <si>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</si>
  <si>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</si>
  <si>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</si>
  <si>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</si>
  <si>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</si>
  <si>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</si>
  <si>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</si>
  <si>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</si>
  <si>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</si>
  <si>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</si>
  <si>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</si>
  <si>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</si>
  <si>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</si>
  <si>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</si>
  <si>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</si>
  <si>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</si>
  <si>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</si>
  <si>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</si>
  <si>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</si>
  <si>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</si>
  <si>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</si>
  <si>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</si>
  <si>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</si>
  <si>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</si>
  <si>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</si>
  <si>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</si>
  <si>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</si>
  <si>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</si>
  <si>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</si>
  <si>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</si>
  <si>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</si>
  <si>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</si>
  <si>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</si>
  <si>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</si>
  <si>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</si>
  <si>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</si>
  <si>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</si>
  <si>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</si>
  <si>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</si>
  <si>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</si>
  <si>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</si>
  <si>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</si>
  <si>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</si>
  <si>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</si>
  <si>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</si>
  <si>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</si>
  <si>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</si>
  <si>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</si>
  <si>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</si>
  <si>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</si>
  <si>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</si>
  <si>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</si>
  <si>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</si>
  <si>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</si>
  <si>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</si>
  <si>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</si>
  <si>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</si>
  <si>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</si>
  <si>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</si>
  <si>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</si>
  <si>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</si>
  <si>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</si>
  <si>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</si>
  <si>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</si>
  <si>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</si>
  <si>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</si>
  <si>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</si>
  <si>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</si>
  <si>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</si>
  <si>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</si>
  <si>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</si>
  <si>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</si>
  <si>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</si>
  <si>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</si>
  <si>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</si>
  <si>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</si>
  <si>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</si>
  <si>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</si>
  <si>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</si>
  <si>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</si>
  <si>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</si>
  <si>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</si>
  <si>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</si>
  <si>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</si>
  <si>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</si>
  <si>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</si>
  <si>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</si>
  <si>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</si>
  <si>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</si>
  <si>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</si>
  <si>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</si>
  <si>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</si>
  <si>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</si>
  <si>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</si>
  <si>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</si>
  <si>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</si>
  <si>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</si>
  <si>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</si>
  <si>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</si>
  <si>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</si>
  <si>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</si>
  <si>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</si>
  <si>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</si>
  <si>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</si>
  <si>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</si>
  <si>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</si>
  <si>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</si>
  <si>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</si>
  <si>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</si>
  <si>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</si>
  <si>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</si>
  <si>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</si>
  <si>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</si>
  <si>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</si>
  <si>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</si>
  <si>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</si>
  <si>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</si>
  <si>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</si>
  <si>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</si>
  <si>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</si>
  <si>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</si>
  <si>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</si>
  <si>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</si>
  <si>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</si>
  <si>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</si>
  <si>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</si>
  <si>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</si>
  <si>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</si>
  <si>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</si>
  <si>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</si>
  <si>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</si>
  <si>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</si>
  <si>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</si>
  <si>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</si>
  <si>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</si>
  <si>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</si>
  <si>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</si>
  <si>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</si>
  <si>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</si>
  <si>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</si>
  <si>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</si>
  <si>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</si>
  <si>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</si>
  <si>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</si>
  <si>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</si>
  <si>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</si>
  <si>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</si>
  <si>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</si>
  <si>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</si>
  <si>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</si>
  <si>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</si>
  <si>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</si>
  <si>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</si>
  <si>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</si>
  <si>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</si>
  <si>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</si>
  <si>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</si>
  <si>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</si>
  <si>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</si>
  <si>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</si>
  <si>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</si>
  <si>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</si>
  <si>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</si>
  <si>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</si>
  <si>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</si>
  <si>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</si>
  <si>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</si>
  <si>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</si>
  <si>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</si>
  <si>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</si>
  <si>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</si>
  <si>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</si>
  <si>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</si>
  <si>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</si>
  <si>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</si>
  <si>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</si>
  <si>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</si>
  <si>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</si>
  <si>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</si>
  <si>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</si>
  <si>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</si>
  <si>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</si>
  <si>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</si>
  <si>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</si>
  <si>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</si>
  <si>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</si>
  <si>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</si>
  <si>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</si>
  <si>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</si>
  <si>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</si>
  <si>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</si>
  <si>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</si>
  <si>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</si>
  <si>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</si>
  <si>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</si>
  <si>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</si>
  <si>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</si>
  <si>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</si>
  <si>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</si>
  <si>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</si>
  <si>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</si>
  <si>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</si>
  <si>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</si>
  <si>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</si>
  <si>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</si>
  <si>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</si>
  <si>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</si>
  <si>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</si>
  <si>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</si>
  <si>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</si>
  <si>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</si>
  <si>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</si>
  <si>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</si>
  <si>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</si>
  <si>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</si>
  <si>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</si>
  <si>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</si>
  <si>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</si>
  <si>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</si>
  <si>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</si>
  <si>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</si>
  <si>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</si>
  <si>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</si>
  <si>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</si>
  <si>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</si>
  <si>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</si>
  <si>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</si>
  <si>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</si>
  <si>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</si>
  <si>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</si>
  <si>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</si>
  <si>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</si>
  <si>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</si>
  <si>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</si>
  <si>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</si>
  <si>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</si>
  <si>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</si>
  <si>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</si>
  <si>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</si>
  <si>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</si>
  <si>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</si>
  <si>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</si>
  <si>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</si>
  <si>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</si>
  <si>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</si>
  <si>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</si>
  <si>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</si>
  <si>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</si>
  <si>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</si>
  <si>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</si>
  <si>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</si>
  <si>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</si>
  <si>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</si>
  <si>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</si>
  <si>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</si>
  <si>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</si>
  <si>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</si>
  <si>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</si>
  <si>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</si>
  <si>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</si>
  <si>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</si>
  <si>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</si>
  <si>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</si>
  <si>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</si>
  <si>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</si>
  <si>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</si>
  <si>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</si>
  <si>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</si>
  <si>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</si>
  <si>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</si>
  <si>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</si>
  <si>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</si>
  <si>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</si>
  <si>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</si>
  <si>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</si>
  <si>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</si>
  <si>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</si>
  <si>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</si>
  <si>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</si>
  <si>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</si>
  <si>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</si>
  <si>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</si>
  <si>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</si>
  <si>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</si>
  <si>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</si>
  <si>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</si>
  <si>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</si>
  <si>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</si>
  <si>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</si>
  <si>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</si>
  <si>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</si>
  <si>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</si>
  <si>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</si>
  <si>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</si>
  <si>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</si>
  <si>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</si>
  <si>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</si>
  <si>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</si>
  <si>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</si>
  <si>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</si>
  <si>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</si>
  <si>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</si>
  <si>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</si>
  <si>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</si>
  <si>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</si>
  <si>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</si>
  <si>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</si>
  <si>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</si>
  <si>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</si>
  <si>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</si>
  <si>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</si>
  <si>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</si>
  <si>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</si>
  <si>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</si>
  <si>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</si>
  <si>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</si>
  <si>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</si>
  <si>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</si>
  <si>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</si>
  <si>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</si>
  <si>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</si>
  <si>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</si>
  <si>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</si>
  <si>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</si>
  <si>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</si>
  <si>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</si>
  <si>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</si>
  <si>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</si>
  <si>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</si>
  <si>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</si>
  <si>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</si>
  <si>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</si>
  <si>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</si>
  <si>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</si>
  <si>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</si>
  <si>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</si>
  <si>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</si>
  <si>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</si>
  <si>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</si>
  <si>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</si>
  <si>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</si>
  <si>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</si>
  <si>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</si>
  <si>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</si>
  <si>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</si>
  <si>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</si>
  <si>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</si>
  <si>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</si>
  <si>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</si>
  <si>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</si>
  <si>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</si>
  <si>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</si>
  <si>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</si>
  <si>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</si>
  <si>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</si>
  <si>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</si>
  <si>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</si>
  <si>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</si>
  <si>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</si>
  <si>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</si>
  <si>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</si>
  <si>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</si>
  <si>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</si>
  <si>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</si>
  <si>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</si>
  <si>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</si>
  <si>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</si>
  <si>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</si>
  <si>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</si>
  <si>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</si>
  <si>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</si>
  <si>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</si>
  <si>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</si>
  <si>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</si>
  <si>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</si>
  <si>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</si>
  <si>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</si>
  <si>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</si>
  <si>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</si>
  <si>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</si>
  <si>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</si>
  <si>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</si>
  <si>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</si>
  <si>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</si>
  <si>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</si>
  <si>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</si>
  <si>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</si>
  <si>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</si>
  <si>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</si>
  <si>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</si>
  <si>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</si>
  <si>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</si>
  <si>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</si>
  <si>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</si>
  <si>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</si>
  <si>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</si>
  <si>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</si>
  <si>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</si>
  <si>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</si>
  <si>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</si>
  <si>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</si>
  <si>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</si>
  <si>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</si>
  <si>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</si>
  <si>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</si>
  <si>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</si>
  <si>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</si>
  <si>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</si>
  <si>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</si>
  <si>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</si>
  <si>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</si>
  <si>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</si>
  <si>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</si>
  <si>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</si>
  <si>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</si>
  <si>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</si>
  <si>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</si>
  <si>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</si>
  <si>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</si>
  <si>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</si>
  <si>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</si>
  <si>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</si>
  <si>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</si>
  <si>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</si>
  <si>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</si>
  <si>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</si>
  <si>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</si>
  <si>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</si>
  <si>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</si>
  <si>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</si>
  <si>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</si>
  <si>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</si>
  <si>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</si>
  <si>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</si>
  <si>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</si>
  <si>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</si>
  <si>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</si>
  <si>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</si>
  <si>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</si>
  <si>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</si>
  <si>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</si>
  <si>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</si>
  <si>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</si>
  <si>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</si>
  <si>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</si>
  <si>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</si>
  <si>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</si>
  <si>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</si>
  <si>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</si>
  <si>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</si>
  <si>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</si>
  <si>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</si>
  <si>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</si>
  <si>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</si>
  <si>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</si>
  <si>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</si>
  <si>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</si>
  <si>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</si>
  <si>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</si>
  <si>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</si>
  <si>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</si>
  <si>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</si>
  <si>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</si>
  <si>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</si>
  <si>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</si>
  <si>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</si>
  <si>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</si>
  <si>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</si>
  <si>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</si>
  <si>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</si>
  <si>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</si>
  <si>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</si>
  <si>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</si>
  <si>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</si>
  <si>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</si>
  <si>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</si>
  <si>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</si>
  <si>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</si>
  <si>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</si>
  <si>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</si>
  <si>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</si>
  <si>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</si>
  <si>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</si>
  <si>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</si>
  <si>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</si>
  <si>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</si>
  <si>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</si>
  <si>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</si>
  <si>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</si>
  <si>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</si>
  <si>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</si>
  <si>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</si>
  <si>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</si>
  <si>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</si>
  <si>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</si>
  <si>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</si>
  <si>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</si>
  <si>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</si>
  <si>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</si>
  <si>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</si>
  <si>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</si>
  <si>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</si>
  <si>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</si>
  <si>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</si>
  <si>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</si>
  <si>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</si>
  <si>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</si>
  <si>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</si>
  <si>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</si>
  <si>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</si>
  <si>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</si>
  <si>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</si>
  <si>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</si>
  <si>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</si>
  <si>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</si>
  <si>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</si>
  <si>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</si>
  <si>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</si>
  <si>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</si>
  <si>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</si>
  <si>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</si>
  <si>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</si>
  <si>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</si>
  <si>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</si>
  <si>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</si>
  <si>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</si>
  <si>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</si>
  <si>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</si>
  <si>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</si>
  <si>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</si>
  <si>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</si>
  <si>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</si>
  <si>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</si>
  <si>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</si>
  <si>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</si>
  <si>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</si>
  <si>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</si>
  <si>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</si>
  <si>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</si>
  <si>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</si>
  <si>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</si>
  <si>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</si>
  <si>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</si>
  <si>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</si>
  <si>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</si>
  <si>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</si>
  <si>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</si>
  <si>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</si>
  <si>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</si>
  <si>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</si>
  <si>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</si>
  <si>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</si>
  <si>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</si>
  <si>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</si>
  <si>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</si>
  <si>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</si>
  <si>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</si>
  <si>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</si>
  <si>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</si>
  <si>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</si>
  <si>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</si>
  <si>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</si>
  <si>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</si>
  <si>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</si>
  <si>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</si>
  <si>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</si>
  <si>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</si>
  <si>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</si>
  <si>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</si>
  <si>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</si>
  <si>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</si>
  <si>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</si>
  <si>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</si>
  <si>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</si>
  <si>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</si>
  <si>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</si>
  <si>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</si>
  <si>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</si>
  <si>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</si>
  <si>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</si>
  <si>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</si>
  <si>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</si>
  <si>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</si>
  <si>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</si>
  <si>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</si>
  <si>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</si>
  <si>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</si>
  <si>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</si>
  <si>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</si>
  <si>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</si>
  <si>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</si>
  <si>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</si>
  <si>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</si>
  <si>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</si>
  <si>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</si>
  <si>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</si>
  <si>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</si>
  <si>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</si>
  <si>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</si>
  <si>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</si>
  <si>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</si>
  <si>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</si>
  <si>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</si>
  <si>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</si>
  <si>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</si>
  <si>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</si>
  <si>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</si>
  <si>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</si>
  <si>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</si>
  <si>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</si>
  <si>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</si>
  <si>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</si>
  <si>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</si>
  <si>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</si>
  <si>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</si>
  <si>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</si>
  <si>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</si>
  <si>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</si>
  <si>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</si>
  <si>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</si>
  <si>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</si>
  <si>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</si>
  <si>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</si>
  <si>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</si>
  <si>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</si>
  <si>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</si>
  <si>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</si>
  <si>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</si>
  <si>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</si>
  <si>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</si>
  <si>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</si>
  <si>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</si>
  <si>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</si>
  <si>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</si>
  <si>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</si>
  <si>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</si>
  <si>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</si>
  <si>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</si>
  <si>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</si>
  <si>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</si>
  <si>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</si>
  <si>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</si>
  <si>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</si>
  <si>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</si>
  <si>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</si>
  <si>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</si>
  <si>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</si>
  <si>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</si>
  <si>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</si>
  <si>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</si>
  <si>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</si>
  <si>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</si>
  <si>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</si>
  <si>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</si>
  <si>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</si>
  <si>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</si>
  <si>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</si>
  <si>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</si>
  <si>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</si>
  <si>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</si>
  <si>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</si>
  <si>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</si>
  <si>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</si>
  <si>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</si>
  <si>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</si>
  <si>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</si>
  <si>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</si>
  <si>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</si>
  <si>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</si>
  <si>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</si>
  <si>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</si>
  <si>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</si>
  <si>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</si>
  <si>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</si>
  <si>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</si>
  <si>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</si>
  <si>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</si>
  <si>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</si>
  <si>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</si>
  <si>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</si>
  <si>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</si>
  <si>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</si>
  <si>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</si>
  <si>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</si>
  <si>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</si>
  <si>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</si>
  <si>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</si>
  <si>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</si>
  <si>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</si>
  <si>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</si>
  <si>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</si>
  <si>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</si>
  <si>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</si>
  <si>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</si>
  <si>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</si>
  <si>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</si>
  <si>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</si>
  <si>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</si>
  <si>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</si>
  <si>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</si>
  <si>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</si>
  <si>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</si>
  <si>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</si>
  <si>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</si>
  <si>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</si>
  <si>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</si>
  <si>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</si>
  <si>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</si>
  <si>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</si>
  <si>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</si>
  <si>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</si>
  <si>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</si>
  <si>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</si>
  <si>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</si>
  <si>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</si>
  <si>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</si>
  <si>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</si>
  <si>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</si>
  <si>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</si>
  <si>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</si>
  <si>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</si>
  <si>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</si>
  <si>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</si>
  <si>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</si>
  <si>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</si>
  <si>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</si>
  <si>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</si>
  <si>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</si>
  <si>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</si>
  <si>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</si>
  <si>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</si>
  <si>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</si>
  <si>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</si>
  <si>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</si>
  <si>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</si>
  <si>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</si>
  <si>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</si>
  <si>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</si>
  <si>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</si>
  <si>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</si>
  <si>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</si>
  <si>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</si>
  <si>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</si>
  <si>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</si>
  <si>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</si>
  <si>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</si>
  <si>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</si>
  <si>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</si>
  <si>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</si>
  <si>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</si>
  <si>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</si>
  <si>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</si>
  <si>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</si>
  <si>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</si>
  <si>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</si>
  <si>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</si>
  <si>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</si>
  <si>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</si>
  <si>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</si>
  <si>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</si>
  <si>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</si>
  <si>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</si>
  <si>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</si>
  <si>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</si>
  <si>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</si>
  <si>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</si>
  <si>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</si>
  <si>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</si>
  <si>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</si>
  <si>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</si>
  <si>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</si>
  <si>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</si>
  <si>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</si>
  <si>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</si>
  <si>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</si>
  <si>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</si>
  <si>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</si>
  <si>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</si>
  <si>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</si>
  <si>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</si>
  <si>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</si>
  <si>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</si>
  <si>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</si>
  <si>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</si>
  <si>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</si>
  <si>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</si>
  <si>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</si>
  <si>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</si>
  <si>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</si>
  <si>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</si>
  <si>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</si>
  <si>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</si>
  <si>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</si>
  <si>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</si>
  <si>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</si>
  <si>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</si>
  <si>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</si>
  <si>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</si>
  <si>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</si>
  <si>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</si>
  <si>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</si>
  <si>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</si>
  <si>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</si>
  <si>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</si>
  <si>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</si>
  <si>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</si>
  <si>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</si>
  <si>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</si>
  <si>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</si>
  <si>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</si>
  <si>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</si>
  <si>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</si>
  <si>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</si>
  <si>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</si>
  <si>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</si>
  <si>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</si>
  <si>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</si>
  <si>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</si>
  <si>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</si>
  <si>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</si>
  <si>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</si>
  <si>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</si>
  <si>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</si>
  <si>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</si>
  <si>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</si>
  <si>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</si>
  <si>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</si>
  <si>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</si>
  <si>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</si>
  <si>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</si>
  <si>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</si>
  <si>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</si>
  <si>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</si>
  <si>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</si>
  <si>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</si>
  <si>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</si>
  <si>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</si>
  <si>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</si>
  <si>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</si>
  <si>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</si>
  <si>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</si>
  <si>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</si>
  <si>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</si>
  <si>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</si>
  <si>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</si>
  <si>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</si>
  <si>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</si>
  <si>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</si>
  <si>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</si>
  <si>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</si>
  <si>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</si>
  <si>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</si>
  <si>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</si>
  <si>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</si>
  <si>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</si>
  <si>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</si>
  <si>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</si>
  <si>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</si>
  <si>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</si>
  <si>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</si>
  <si>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</si>
  <si>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</si>
  <si>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</si>
  <si>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</si>
  <si>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</si>
  <si>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</si>
  <si>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</si>
  <si>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</si>
  <si>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</si>
  <si>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</si>
  <si>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</si>
  <si>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</si>
  <si>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</si>
  <si>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</si>
  <si>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</si>
  <si>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</si>
  <si>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</si>
  <si>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</si>
  <si>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</si>
  <si>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</si>
  <si>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</si>
  <si>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</si>
  <si>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</si>
  <si>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</si>
  <si>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</si>
  <si>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</si>
  <si>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</si>
  <si>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</si>
  <si>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</si>
  <si>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</si>
  <si>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</si>
  <si>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</si>
  <si>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</si>
  <si>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</si>
  <si>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</si>
  <si>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</si>
  <si>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</si>
  <si>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</si>
  <si>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</si>
  <si>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</si>
  <si>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</si>
  <si>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</si>
  <si>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</si>
  <si>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</si>
  <si>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</si>
  <si>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</si>
  <si>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</si>
  <si>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</si>
  <si>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</si>
  <si>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</si>
  <si>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</si>
  <si>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</si>
  <si>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</si>
  <si>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</si>
  <si>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</si>
  <si>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</si>
  <si>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</si>
  <si>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</si>
  <si>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</si>
  <si>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</si>
  <si>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</si>
  <si>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</si>
  <si>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</si>
  <si>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</si>
  <si>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</si>
  <si>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</si>
  <si>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</si>
  <si>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</si>
  <si>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</si>
  <si>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</si>
  <si>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</si>
  <si>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</si>
  <si>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</si>
  <si>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</si>
  <si>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</si>
  <si>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</si>
  <si>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</si>
  <si>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</si>
  <si>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</si>
  <si>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</si>
  <si>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</si>
  <si>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</si>
  <si>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</si>
  <si>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</si>
  <si>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</si>
  <si>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</si>
  <si>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</si>
  <si>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</si>
  <si>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</si>
  <si>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</si>
  <si>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</si>
  <si>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</si>
  <si>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</si>
  <si>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</si>
  <si>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</si>
  <si>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</si>
  <si>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</si>
  <si>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</si>
  <si>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</si>
  <si>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</si>
  <si>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</si>
  <si>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</si>
  <si>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</si>
  <si>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</si>
  <si>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</si>
  <si>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</si>
  <si>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</si>
  <si>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</si>
  <si>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</si>
  <si>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</si>
  <si>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</si>
  <si>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</si>
  <si>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</si>
  <si>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</si>
  <si>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</si>
  <si>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</si>
  <si>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</si>
  <si>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</si>
  <si>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</si>
  <si>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</si>
  <si>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</si>
  <si>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</si>
  <si>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</si>
  <si>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</si>
  <si>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</si>
  <si>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</si>
  <si>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</si>
  <si>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</si>
  <si>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</si>
  <si>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</si>
  <si>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</si>
  <si>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</si>
  <si>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</si>
  <si>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</si>
  <si>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</si>
  <si>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</si>
  <si>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</si>
  <si>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</si>
  <si>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</si>
  <si>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</si>
  <si>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</si>
  <si>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</si>
  <si>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</si>
  <si>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</si>
  <si>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</si>
  <si>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</si>
  <si>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</si>
  <si>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</si>
  <si>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</si>
  <si>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</si>
  <si>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</si>
  <si>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</si>
  <si>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</si>
  <si>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</si>
  <si>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</si>
  <si>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</si>
  <si>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</si>
  <si>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</si>
  <si>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</si>
  <si>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</si>
  <si>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</si>
  <si>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</si>
  <si>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</si>
  <si>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</si>
  <si>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</si>
  <si>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</si>
  <si>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</si>
  <si>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</si>
  <si>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</si>
  <si>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</si>
  <si>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</si>
  <si>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</si>
  <si>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</si>
  <si>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</si>
  <si>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</si>
  <si>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</si>
  <si>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</si>
  <si>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</si>
  <si>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</si>
  <si>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</si>
  <si>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</si>
  <si>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</si>
  <si>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</si>
  <si>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</si>
  <si>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</si>
  <si>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</si>
  <si>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</si>
  <si>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</si>
  <si>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</si>
  <si>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</si>
  <si>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</si>
  <si>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</si>
  <si>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</si>
  <si>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</si>
  <si>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</si>
  <si>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</si>
  <si>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</si>
  <si>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</si>
  <si>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</si>
  <si>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</si>
  <si>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</si>
  <si>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</si>
  <si>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</si>
  <si>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</si>
  <si>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</si>
  <si>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</si>
  <si>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</si>
  <si>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</si>
  <si>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</si>
  <si>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</si>
  <si>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</si>
  <si>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</si>
  <si>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</si>
  <si>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</si>
  <si>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</si>
  <si>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</si>
  <si>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</si>
  <si>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</si>
  <si>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</si>
  <si>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</si>
  <si>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</si>
  <si>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</si>
  <si>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</si>
  <si>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</si>
  <si>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</si>
  <si>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</si>
  <si>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</si>
  <si>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</si>
  <si>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</si>
  <si>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</si>
  <si>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</si>
  <si>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</si>
  <si>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</si>
  <si>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</si>
  <si>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</si>
  <si>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</si>
  <si>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</si>
  <si>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</si>
  <si>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</si>
  <si>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</si>
  <si>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</si>
  <si>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</si>
  <si>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</si>
  <si>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</si>
  <si>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</si>
  <si>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</si>
  <si>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</si>
  <si>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</si>
  <si>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</si>
  <si>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</si>
  <si>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</si>
  <si>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</si>
  <si>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</si>
  <si>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</si>
  <si>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</si>
  <si>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</si>
  <si>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</si>
  <si>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</si>
  <si>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</si>
  <si>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</si>
  <si>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</si>
  <si>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</si>
  <si>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</si>
  <si>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</si>
  <si>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</si>
  <si>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</si>
  <si>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</si>
  <si>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</si>
  <si>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</si>
  <si>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</si>
  <si>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</si>
  <si>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</si>
  <si>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</si>
  <si>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</si>
  <si>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</si>
  <si>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</si>
  <si>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</si>
  <si>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</si>
  <si>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</si>
  <si>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</si>
  <si>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</si>
  <si>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</si>
  <si>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</si>
  <si>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</si>
  <si>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</si>
  <si>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</si>
  <si>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</si>
  <si>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</si>
  <si>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</si>
  <si>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</si>
  <si>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</si>
  <si>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</si>
  <si>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</si>
  <si>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</si>
  <si>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</si>
  <si>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</si>
  <si>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</si>
  <si>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</si>
  <si>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</si>
  <si>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</si>
  <si>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</si>
  <si>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</si>
  <si>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</si>
  <si>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</si>
  <si>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</si>
  <si>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</si>
  <si>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</si>
  <si>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</si>
  <si>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</si>
  <si>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</si>
  <si>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</si>
  <si>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</si>
  <si>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</si>
  <si>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</si>
  <si>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</si>
  <si>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</si>
  <si>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</si>
  <si>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</si>
  <si>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</si>
  <si>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</si>
  <si>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</si>
  <si>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</si>
  <si>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</si>
  <si>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</si>
  <si>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</si>
  <si>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</si>
  <si>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</si>
  <si>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</si>
  <si>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</si>
  <si>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</si>
  <si>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</si>
  <si>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</si>
  <si>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</si>
  <si>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</si>
  <si>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</si>
  <si>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</si>
  <si>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</si>
  <si>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</si>
  <si>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</si>
  <si>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</si>
  <si>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</si>
  <si>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</si>
  <si>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</si>
  <si>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</si>
  <si>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</si>
  <si>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</si>
  <si>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</si>
  <si>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</si>
  <si>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</si>
  <si>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</si>
  <si>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</si>
  <si>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</si>
  <si>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</si>
  <si>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</si>
  <si>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</si>
  <si>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</si>
  <si>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</si>
  <si>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</si>
  <si>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</si>
  <si>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</si>
  <si>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</si>
  <si>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</si>
  <si>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</si>
  <si>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</si>
  <si>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</si>
  <si>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</si>
  <si>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</si>
  <si>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</si>
  <si>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</si>
  <si>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</si>
  <si>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</si>
  <si>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</si>
  <si>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</si>
  <si>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</si>
  <si>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</si>
  <si>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</si>
  <si>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</si>
  <si>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</si>
  <si>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</si>
  <si>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</si>
  <si>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</si>
  <si>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</si>
  <si>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</si>
  <si>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</si>
  <si>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</si>
  <si>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</si>
  <si>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</si>
  <si>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</si>
  <si>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</si>
  <si>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</si>
  <si>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</si>
  <si>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</si>
  <si>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</si>
  <si>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</si>
  <si>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</si>
  <si>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</si>
  <si>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</si>
  <si>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</si>
  <si>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</si>
  <si>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</si>
  <si>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</si>
  <si>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</si>
  <si>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</si>
  <si>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</si>
  <si>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</si>
  <si>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</si>
  <si>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</si>
  <si>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</si>
  <si>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</si>
  <si>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</si>
  <si>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</si>
  <si>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</si>
  <si>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</si>
  <si>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</si>
  <si>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</si>
  <si>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</si>
  <si>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</si>
  <si>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</si>
  <si>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</si>
  <si>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</si>
  <si>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</si>
  <si>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</si>
  <si>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</si>
  <si>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</si>
  <si>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</si>
  <si>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</si>
  <si>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</si>
  <si>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</si>
  <si>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</si>
  <si>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</si>
  <si>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</si>
  <si>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</si>
  <si>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</si>
  <si>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</si>
  <si>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</si>
  <si>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</si>
  <si>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</si>
  <si>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</si>
  <si>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</si>
  <si>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</si>
  <si>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</si>
  <si>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</si>
  <si>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</si>
  <si>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</si>
  <si>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</si>
  <si>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</si>
  <si>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</si>
  <si>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</si>
  <si>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</si>
  <si>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</si>
  <si>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</si>
  <si>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</si>
  <si>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</si>
  <si>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</si>
  <si>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</si>
  <si>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</si>
  <si>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</si>
  <si>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</si>
  <si>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</si>
  <si>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</si>
  <si>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</si>
  <si>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</si>
  <si>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</si>
  <si>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</si>
  <si>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</si>
  <si>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</si>
  <si>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</si>
  <si>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</si>
  <si>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</si>
  <si>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</si>
  <si>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</si>
  <si>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</si>
  <si>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</si>
  <si>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</si>
  <si>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</si>
  <si>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</si>
  <si>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</si>
  <si>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</si>
  <si>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</si>
  <si>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</si>
  <si>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</si>
  <si>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</si>
  <si>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</si>
  <si>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</si>
  <si>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</si>
  <si>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</si>
  <si>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</si>
  <si>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</si>
  <si>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</si>
  <si>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</si>
  <si>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</si>
  <si>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</si>
  <si>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</si>
  <si>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</si>
  <si>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</si>
  <si>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</si>
  <si>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</si>
  <si>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</si>
  <si>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</si>
  <si>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</si>
  <si>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</si>
  <si>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</si>
  <si>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</si>
  <si>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</si>
  <si>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</si>
  <si>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</si>
  <si>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</si>
  <si>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</si>
  <si>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</si>
  <si>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</si>
  <si>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</si>
  <si>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</si>
  <si>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</si>
  <si>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</si>
  <si>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</si>
  <si>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</si>
  <si>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</si>
  <si>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</si>
  <si>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</si>
  <si>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</si>
  <si>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</si>
  <si>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</si>
  <si>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</si>
  <si>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</si>
  <si>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</si>
  <si>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</si>
  <si>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</si>
  <si>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</si>
  <si>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</si>
  <si>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</si>
  <si>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</si>
  <si>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</si>
  <si>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</si>
  <si>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</si>
  <si>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</si>
  <si>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</si>
  <si>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</si>
  <si>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</si>
  <si>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</si>
  <si>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</si>
  <si>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</si>
  <si>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</si>
  <si>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</si>
  <si>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</si>
  <si>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</si>
  <si>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</si>
  <si>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</si>
  <si>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</si>
  <si>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</si>
  <si>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</si>
  <si>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</si>
  <si>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</si>
  <si>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</si>
  <si>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</si>
  <si>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</si>
  <si>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</si>
  <si>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</si>
  <si>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</si>
  <si>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</si>
  <si>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</si>
  <si>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</si>
  <si>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</si>
  <si>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</si>
  <si>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</si>
  <si>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</si>
  <si>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</si>
  <si>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</si>
  <si>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</si>
  <si>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</si>
  <si>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</si>
  <si>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</si>
  <si>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</si>
  <si>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</si>
  <si>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</si>
  <si>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</si>
  <si>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</si>
  <si>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</si>
  <si>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</si>
  <si>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</si>
  <si>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</si>
  <si>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</si>
  <si>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</si>
  <si>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</si>
  <si>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</si>
  <si>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</si>
  <si>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</si>
  <si>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</si>
  <si>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</si>
  <si>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</si>
  <si>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</si>
  <si>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</si>
  <si>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</si>
  <si>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</si>
  <si>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</si>
  <si>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</si>
  <si>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</si>
  <si>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</si>
  <si>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</si>
  <si>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</si>
  <si>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</si>
  <si>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</si>
  <si>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</si>
  <si>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</si>
  <si>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</si>
  <si>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</si>
  <si>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</si>
  <si>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</si>
  <si>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</si>
  <si>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</si>
  <si>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</si>
  <si>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</si>
  <si>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</si>
  <si>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</si>
  <si>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</si>
  <si>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</si>
  <si>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</si>
  <si>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</si>
  <si>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</si>
  <si>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</si>
  <si>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</si>
  <si>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</si>
  <si>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</si>
  <si>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</si>
  <si>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</si>
  <si>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</si>
  <si>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</si>
  <si>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</si>
  <si>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</si>
  <si>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</si>
  <si>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</si>
  <si>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</si>
  <si>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</si>
  <si>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</si>
  <si>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</si>
  <si>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</si>
  <si>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</si>
  <si>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</si>
  <si>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</si>
  <si>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</si>
  <si>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</si>
  <si>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</si>
  <si>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</si>
  <si>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</si>
  <si>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</si>
  <si>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</si>
  <si>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</si>
  <si>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</si>
  <si>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</si>
  <si>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</si>
  <si>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</si>
  <si>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</si>
  <si>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</si>
  <si>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</si>
  <si>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</si>
  <si>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</si>
  <si>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</si>
  <si>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</si>
  <si>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</si>
  <si>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</si>
  <si>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</si>
  <si>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</si>
  <si>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</si>
  <si>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</si>
  <si>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</si>
  <si>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</si>
  <si>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</si>
  <si>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</si>
  <si>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</si>
  <si>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</si>
  <si>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</si>
  <si>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</si>
  <si>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</si>
  <si>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</si>
  <si>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</si>
  <si>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</si>
  <si>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</si>
  <si>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</si>
  <si>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</si>
  <si>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</si>
  <si>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</si>
  <si>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</si>
  <si>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</si>
  <si>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</si>
  <si>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</si>
  <si>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</si>
  <si>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</si>
  <si>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</si>
  <si>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</si>
  <si>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</si>
  <si>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</si>
  <si>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</si>
  <si>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</si>
  <si>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</si>
  <si>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</si>
  <si>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</si>
  <si>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</si>
  <si>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</si>
  <si>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</si>
  <si>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</si>
  <si>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</si>
  <si>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</si>
  <si>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</si>
  <si>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</si>
  <si>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</si>
  <si>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</si>
  <si>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</si>
  <si>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</si>
  <si>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</si>
  <si>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</si>
  <si>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</si>
  <si>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</si>
  <si>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</si>
  <si>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</si>
  <si>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</si>
  <si>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</si>
  <si>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</si>
  <si>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</si>
  <si>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</si>
  <si>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</si>
  <si>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</si>
  <si>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</si>
  <si>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</si>
  <si>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</si>
  <si>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</si>
  <si>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</si>
  <si>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</si>
  <si>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</si>
  <si>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</si>
  <si>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</si>
  <si>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</si>
  <si>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</si>
  <si>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</si>
  <si>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</si>
  <si>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</si>
  <si>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</si>
  <si>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</si>
  <si>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</si>
  <si>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</si>
  <si>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</si>
  <si>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</si>
  <si>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</si>
  <si>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</si>
  <si>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</si>
  <si>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</si>
  <si>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</si>
  <si>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</si>
  <si>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</si>
  <si>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</si>
  <si>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</si>
  <si>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</si>
  <si>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</si>
  <si>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</si>
  <si>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</si>
  <si>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</si>
  <si>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</si>
  <si>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</si>
  <si>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</si>
  <si>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</si>
  <si>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</si>
  <si>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</si>
  <si>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</si>
  <si>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</si>
  <si>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</si>
  <si>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</si>
  <si>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</si>
  <si>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</si>
  <si>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</si>
  <si>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</si>
  <si>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</si>
  <si>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</si>
  <si>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</si>
  <si>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</si>
  <si>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</si>
  <si>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</si>
  <si>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</si>
  <si>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</si>
  <si>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</si>
  <si>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</si>
  <si>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</si>
  <si>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</si>
  <si>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</si>
  <si>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</si>
  <si>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</si>
  <si>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</si>
  <si>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</si>
  <si>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</si>
  <si>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</si>
  <si>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</si>
  <si>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</si>
  <si>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</si>
  <si>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</si>
  <si>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</si>
  <si>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</si>
  <si>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</si>
  <si>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</si>
  <si>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</si>
  <si>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</si>
  <si>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</si>
  <si>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</si>
  <si>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</si>
  <si>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</si>
  <si>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</si>
  <si>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</si>
  <si>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</si>
  <si>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</si>
  <si>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</si>
  <si>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</si>
  <si>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</si>
  <si>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</si>
  <si>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</si>
  <si>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</si>
  <si>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</si>
  <si>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</si>
  <si>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</si>
  <si>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</si>
  <si>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</si>
  <si>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</si>
  <si>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</si>
  <si>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</si>
  <si>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</si>
  <si>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</si>
  <si>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</si>
  <si>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</si>
  <si>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</si>
  <si>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</si>
  <si>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</si>
  <si>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</si>
  <si>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</si>
  <si>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</si>
  <si>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</si>
  <si>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</si>
  <si>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</si>
  <si>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</si>
  <si>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</si>
  <si>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</si>
  <si>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</si>
  <si>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</si>
  <si>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</si>
  <si>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</si>
  <si>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</si>
  <si>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</si>
  <si>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</si>
  <si>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</si>
  <si>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</si>
  <si>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</si>
  <si>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</si>
  <si>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</si>
  <si>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</si>
  <si>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</si>
  <si>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</si>
  <si>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</si>
  <si>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</si>
  <si>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</si>
  <si>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</si>
  <si>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</si>
  <si>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</si>
  <si>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</si>
  <si>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</si>
  <si>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</si>
  <si>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</si>
  <si>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</si>
  <si>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</si>
  <si>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</si>
  <si>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</si>
  <si>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</si>
  <si>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</si>
  <si>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</si>
  <si>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</si>
  <si>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</si>
  <si>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</si>
  <si>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</si>
  <si>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</si>
  <si>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</si>
  <si>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</si>
  <si>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</si>
  <si>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</si>
  <si>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</si>
  <si>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</si>
  <si>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</si>
  <si>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</si>
  <si>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</si>
  <si>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</si>
  <si>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</si>
  <si>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</si>
  <si>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</si>
  <si>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</si>
  <si>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</si>
  <si>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</si>
  <si>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</si>
  <si>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</si>
  <si>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</si>
  <si>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</si>
  <si>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</si>
  <si>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</si>
  <si>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</si>
  <si>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</si>
  <si>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</si>
  <si>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</si>
  <si>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</si>
  <si>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</si>
  <si>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</si>
  <si>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</si>
  <si>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</si>
  <si>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</si>
  <si>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</si>
  <si>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</si>
  <si>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</si>
  <si>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</si>
  <si>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</si>
  <si>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</si>
  <si>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</si>
  <si>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</si>
  <si>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</si>
  <si>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</si>
  <si>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</si>
  <si>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</si>
  <si>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</si>
  <si>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</si>
  <si>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</si>
  <si>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</si>
  <si>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</si>
  <si>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</si>
  <si>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</si>
  <si>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</si>
  <si>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</si>
  <si>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</si>
  <si>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</si>
  <si>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</si>
  <si>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</si>
  <si>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</si>
  <si>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</si>
  <si>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</si>
  <si>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</si>
  <si>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</si>
  <si>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</si>
  <si>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</si>
  <si>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</si>
  <si>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</si>
  <si>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</si>
  <si>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</si>
  <si>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</si>
  <si>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</si>
  <si>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</si>
  <si>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</si>
  <si>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</si>
  <si>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</si>
  <si>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</si>
  <si>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</si>
  <si>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</si>
  <si>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</si>
  <si>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</si>
  <si>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</si>
  <si>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</si>
  <si>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</si>
  <si>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</si>
  <si>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</si>
  <si>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</si>
  <si>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</si>
  <si>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</si>
  <si>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</si>
  <si>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</si>
  <si>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</si>
  <si>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</si>
  <si>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</si>
  <si>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</si>
  <si>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</si>
  <si>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</si>
  <si>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</si>
  <si>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</si>
  <si>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</si>
  <si>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</si>
  <si>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</si>
  <si>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</si>
  <si>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</si>
  <si>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</si>
  <si>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</si>
  <si>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</si>
  <si>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</si>
  <si>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</si>
  <si>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</si>
  <si>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</si>
  <si>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</si>
  <si>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</si>
  <si>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</si>
  <si>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</si>
  <si>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</si>
  <si>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</si>
  <si>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</si>
  <si>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</si>
  <si>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</si>
  <si>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</si>
  <si>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</si>
  <si>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</si>
  <si>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</si>
  <si>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</si>
  <si>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</si>
  <si>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</si>
  <si>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</si>
  <si>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</si>
  <si>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</si>
  <si>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</si>
  <si>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</si>
  <si>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</si>
  <si>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</si>
  <si>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</si>
  <si>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</si>
  <si>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</si>
  <si>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</si>
  <si>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</si>
  <si>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</si>
  <si>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</si>
  <si>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</si>
  <si>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</si>
  <si>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</si>
  <si>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</si>
  <si>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</si>
  <si>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</si>
  <si>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</si>
  <si>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</si>
  <si>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</si>
  <si>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</si>
  <si>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</si>
  <si>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</si>
  <si>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</si>
  <si>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</si>
  <si>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</si>
  <si>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</si>
  <si>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</si>
  <si>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</si>
  <si>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</si>
  <si>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</si>
  <si>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</si>
  <si>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</si>
  <si>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</si>
  <si>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</si>
  <si>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</si>
  <si>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</si>
  <si>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</si>
  <si>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</si>
  <si>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</si>
  <si>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</si>
  <si>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</si>
  <si>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</si>
  <si>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</si>
  <si>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</si>
  <si>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</si>
  <si>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</si>
  <si>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</si>
  <si>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</si>
  <si>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</si>
  <si>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</si>
  <si>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</si>
  <si>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</si>
  <si>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</si>
  <si>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</si>
  <si>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</si>
  <si>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</si>
  <si>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</si>
  <si>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</si>
  <si>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</si>
  <si>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</si>
  <si>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</si>
  <si>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</si>
  <si>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</si>
  <si>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</si>
  <si>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</si>
  <si>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</si>
  <si>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</si>
  <si>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</si>
  <si>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</si>
  <si>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</si>
  <si>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</si>
  <si>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</si>
  <si>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</si>
  <si>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</si>
  <si>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</si>
  <si>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</si>
  <si>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</si>
  <si>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</si>
  <si>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</si>
  <si>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</si>
  <si>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</si>
  <si>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</si>
  <si>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</si>
  <si>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</si>
  <si>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</si>
  <si>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</si>
  <si>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</si>
  <si>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</si>
  <si>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</si>
  <si>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</si>
  <si>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</si>
  <si>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</si>
  <si>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</si>
  <si>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</si>
  <si>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</si>
  <si>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</si>
  <si>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</si>
  <si>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</si>
  <si>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</si>
  <si>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</si>
  <si>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</si>
  <si>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</si>
  <si>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</si>
  <si>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</si>
  <si>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</si>
  <si>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</si>
  <si>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</si>
  <si>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</si>
  <si>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</si>
  <si>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</si>
  <si>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</si>
  <si>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</si>
  <si>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</si>
  <si>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</si>
  <si>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</si>
  <si>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</si>
  <si>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</si>
  <si>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</si>
  <si>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</si>
  <si>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</si>
  <si>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</si>
  <si>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</si>
  <si>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</si>
  <si>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</si>
  <si>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</si>
  <si>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</si>
  <si>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</si>
  <si>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</si>
  <si>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</si>
  <si>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</si>
  <si>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</si>
  <si>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</si>
  <si>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</si>
  <si>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</si>
  <si>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</si>
  <si>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</si>
  <si>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</si>
  <si>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</si>
  <si>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</si>
  <si>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</si>
  <si>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</si>
  <si>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</si>
  <si>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</si>
  <si>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</si>
  <si>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</si>
  <si>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</si>
  <si>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</si>
  <si>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</si>
  <si>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</si>
  <si>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</si>
  <si>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</si>
  <si>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</si>
  <si>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</si>
  <si>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</si>
  <si>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</si>
  <si>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</si>
  <si>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</si>
  <si>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</si>
  <si>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</si>
  <si>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</si>
  <si>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</si>
  <si>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</si>
  <si>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</si>
  <si>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</si>
  <si>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</si>
  <si>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</si>
  <si>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</si>
  <si>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</si>
  <si>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</si>
  <si>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</si>
  <si>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</si>
  <si>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</si>
  <si>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</si>
  <si>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</si>
  <si>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</si>
  <si>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</si>
  <si>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</si>
  <si>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</si>
  <si>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</si>
  <si>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</si>
  <si>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</si>
  <si>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</si>
  <si>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</si>
  <si>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</si>
  <si>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</si>
  <si>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</si>
  <si>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</si>
  <si>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</si>
  <si>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</si>
  <si>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</si>
  <si>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</si>
  <si>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</si>
  <si>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</si>
  <si>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</si>
  <si>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</si>
  <si>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</si>
  <si>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</si>
  <si>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</si>
  <si>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</si>
  <si>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</si>
  <si>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</si>
  <si>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</si>
  <si>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</si>
  <si>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</si>
  <si>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</si>
  <si>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</si>
  <si>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</si>
  <si>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</si>
  <si>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</si>
  <si>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</si>
  <si>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</si>
  <si>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</si>
  <si>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</si>
  <si>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</si>
  <si>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</si>
  <si>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</si>
  <si>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</si>
  <si>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</si>
  <si>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</si>
  <si>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</si>
  <si>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</si>
  <si>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</si>
  <si>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</si>
  <si>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</si>
  <si>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</si>
  <si>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</si>
  <si>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</si>
  <si>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</si>
  <si>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</si>
  <si>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</si>
  <si>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</si>
  <si>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</si>
  <si>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</si>
  <si>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</si>
  <si>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</si>
  <si>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</si>
  <si>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</si>
  <si>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</si>
  <si>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</si>
  <si>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</si>
  <si>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</si>
  <si>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</si>
  <si>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</si>
  <si>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</si>
  <si>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</si>
  <si>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</si>
  <si>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</si>
  <si>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</si>
  <si>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</si>
  <si>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</si>
  <si>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</si>
  <si>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</si>
  <si>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</si>
  <si>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</si>
  <si>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</si>
  <si>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</si>
  <si>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</si>
  <si>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</si>
  <si>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</si>
  <si>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</si>
  <si>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</si>
  <si>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</si>
  <si>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</si>
  <si>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</si>
  <si>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</si>
  <si>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</si>
  <si>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</si>
  <si>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</si>
  <si>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</si>
  <si>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</si>
  <si>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</si>
  <si>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</si>
  <si>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</si>
  <si>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</si>
  <si>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</si>
  <si>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</si>
  <si>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</si>
  <si>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</si>
  <si>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</si>
  <si>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</si>
  <si>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</si>
  <si>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</si>
  <si>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</si>
  <si>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</si>
  <si>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</si>
  <si>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</si>
  <si>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</si>
  <si>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</si>
  <si>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</si>
  <si>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</si>
  <si>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</si>
  <si>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</si>
  <si>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</si>
  <si>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</si>
  <si>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</si>
  <si>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</si>
  <si>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</si>
  <si>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</si>
  <si>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</si>
  <si>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</si>
  <si>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</si>
  <si>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</si>
  <si>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</si>
  <si>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</si>
  <si>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</si>
  <si>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</si>
  <si>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</si>
  <si>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</si>
  <si>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</si>
  <si>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</si>
  <si>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</si>
  <si>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</si>
  <si>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</si>
  <si>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</si>
  <si>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</si>
  <si>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</si>
  <si>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</si>
  <si>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</si>
  <si>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</si>
  <si>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</si>
  <si>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</si>
  <si>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</si>
  <si>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</si>
  <si>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</si>
  <si>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</si>
  <si>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</si>
  <si>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</si>
  <si>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</si>
  <si>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</si>
  <si>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</si>
  <si>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</si>
  <si>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</si>
  <si>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</si>
  <si>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</si>
  <si>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</si>
  <si>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</si>
  <si>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</si>
  <si>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</si>
  <si>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</si>
  <si>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</si>
  <si>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</si>
  <si>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</si>
  <si>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</si>
  <si>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</si>
  <si>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</si>
  <si>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</si>
  <si>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</si>
  <si>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</si>
  <si>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</si>
  <si>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</si>
  <si>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</si>
  <si>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</si>
  <si>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</si>
  <si>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</si>
  <si>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</si>
  <si>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</si>
  <si>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</si>
  <si>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</si>
  <si>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</si>
  <si>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</si>
  <si>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</si>
  <si>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</si>
  <si>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</si>
  <si>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</si>
  <si>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</si>
  <si>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</si>
  <si>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</si>
  <si>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</si>
  <si>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</si>
  <si>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</si>
  <si>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</si>
  <si>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</si>
  <si>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</si>
  <si>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</si>
  <si>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</si>
  <si>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</si>
  <si>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</si>
  <si>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</si>
  <si>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</si>
  <si>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</si>
  <si>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</si>
  <si>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</si>
  <si>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</si>
  <si>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</si>
  <si>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</si>
  <si>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</si>
  <si>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</si>
  <si>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</si>
  <si>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</si>
  <si>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</si>
  <si>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</si>
  <si>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</si>
  <si>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</si>
  <si>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</si>
  <si>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</si>
  <si>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</si>
  <si>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</si>
  <si>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</si>
  <si>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</si>
  <si>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</si>
  <si>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</si>
  <si>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</si>
  <si>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</si>
  <si>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</si>
  <si>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</si>
  <si>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</si>
  <si>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</si>
  <si>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</si>
  <si>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</si>
  <si>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</si>
  <si>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</si>
  <si>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</si>
  <si>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</si>
  <si>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</si>
  <si>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</si>
  <si>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</si>
  <si>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</si>
  <si>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</si>
  <si>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</si>
  <si>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</si>
  <si>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</si>
  <si>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</si>
  <si>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</si>
  <si>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</si>
  <si>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</si>
  <si>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</si>
  <si>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</si>
  <si>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</si>
  <si>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</si>
  <si>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</si>
  <si>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</si>
  <si>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</si>
  <si>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</si>
  <si>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</si>
  <si>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</si>
  <si>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</si>
  <si>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</si>
  <si>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</si>
  <si>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</si>
  <si>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</si>
  <si>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</si>
  <si>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</si>
  <si>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</si>
  <si>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</si>
  <si>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</si>
  <si>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</si>
  <si>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</si>
  <si>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</si>
  <si>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</si>
  <si>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</si>
  <si>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</si>
  <si>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</si>
  <si>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</si>
  <si>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</si>
  <si>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</si>
  <si>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</si>
  <si>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</si>
  <si>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</si>
  <si>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</si>
  <si>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</si>
  <si>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</si>
  <si>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</si>
  <si>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</si>
  <si>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</si>
  <si>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</si>
  <si>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</si>
  <si>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</si>
  <si>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</si>
  <si>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</si>
  <si>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</si>
  <si>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</si>
  <si>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</si>
  <si>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</si>
  <si>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</si>
  <si>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</si>
  <si>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</si>
  <si>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</si>
  <si>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</si>
  <si>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</si>
  <si>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</si>
  <si>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</si>
  <si>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</si>
  <si>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</si>
  <si>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</si>
  <si>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</si>
  <si>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</si>
  <si>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</si>
  <si>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</si>
  <si>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</si>
  <si>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</si>
  <si>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</si>
  <si>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</si>
  <si>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</si>
  <si>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</si>
  <si>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</si>
  <si>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</si>
  <si>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</si>
  <si>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</si>
  <si>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</si>
  <si>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</si>
  <si>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</si>
  <si>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</si>
  <si>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</si>
  <si>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</si>
  <si>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</si>
  <si>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</si>
  <si>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</si>
  <si>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</si>
  <si>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</si>
  <si>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</si>
  <si>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</si>
  <si>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</si>
  <si>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</si>
  <si>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</si>
  <si>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</si>
  <si>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</si>
  <si>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</si>
  <si>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</si>
  <si>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</si>
  <si>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</si>
  <si>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</si>
  <si>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</si>
  <si>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</si>
  <si>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</si>
  <si>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</si>
  <si>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</si>
  <si>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</si>
  <si>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</si>
  <si>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</si>
  <si>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</si>
  <si>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</si>
  <si>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</si>
  <si>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</si>
  <si>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</si>
  <si>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</si>
  <si>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</si>
  <si>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</si>
  <si>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</si>
  <si>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</si>
  <si>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</si>
  <si>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</si>
  <si>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</si>
  <si>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</si>
  <si>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</si>
  <si>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</si>
  <si>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</si>
  <si>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</si>
  <si>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</si>
  <si>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</si>
  <si>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</si>
  <si>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</si>
  <si>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</si>
  <si>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</si>
  <si>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</si>
  <si>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</si>
  <si>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</si>
  <si>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</si>
  <si>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</si>
  <si>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</si>
  <si>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</si>
  <si>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</si>
  <si>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</si>
  <si>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</si>
  <si>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</si>
  <si>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</si>
  <si>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</si>
  <si>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</si>
  <si>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</si>
  <si>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</si>
  <si>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</si>
  <si>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</si>
  <si>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</si>
  <si>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</si>
  <si>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</si>
  <si>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</si>
  <si>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</si>
  <si>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</si>
  <si>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</si>
  <si>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</si>
  <si>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</si>
  <si>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</si>
  <si>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</si>
  <si>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</si>
  <si>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</si>
  <si>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</si>
  <si>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</si>
  <si>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</si>
  <si>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</si>
  <si>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</si>
  <si>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</si>
  <si>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</si>
  <si>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</si>
  <si>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</si>
  <si>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</si>
  <si>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</si>
  <si>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</si>
  <si>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</si>
  <si>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</si>
  <si>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</si>
  <si>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</si>
  <si>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</si>
  <si>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</si>
  <si>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</si>
  <si>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</si>
  <si>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</si>
  <si>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</si>
  <si>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</si>
  <si>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</si>
  <si>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</si>
  <si>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</si>
  <si>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</si>
  <si>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</si>
  <si>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</si>
  <si>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</si>
  <si>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</si>
  <si>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</si>
  <si>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</si>
  <si>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</si>
  <si>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</si>
  <si>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</si>
  <si>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</si>
  <si>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</si>
  <si>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</si>
  <si>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</si>
  <si>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</si>
  <si>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</si>
  <si>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</si>
  <si>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</si>
  <si>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</si>
  <si>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</si>
  <si>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</si>
  <si>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</si>
  <si>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</si>
  <si>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</si>
  <si>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</si>
  <si>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</si>
  <si>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</si>
  <si>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</si>
  <si>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</si>
  <si>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</si>
  <si>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</si>
  <si>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</si>
  <si>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</si>
  <si>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</si>
  <si>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</si>
  <si>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</si>
  <si>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</si>
  <si>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</si>
  <si>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</si>
  <si>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</si>
  <si>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</si>
  <si>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</si>
  <si>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</si>
  <si>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</si>
  <si>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</si>
  <si>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</si>
  <si>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</si>
  <si>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</si>
  <si>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</si>
  <si>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</si>
  <si>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</si>
  <si>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</si>
  <si>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</si>
  <si>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</si>
  <si>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</si>
  <si>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</si>
  <si>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</si>
  <si>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</si>
  <si>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</si>
  <si>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</si>
  <si>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</si>
  <si>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</si>
  <si>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</si>
  <si>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</si>
  <si>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</si>
  <si>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</si>
  <si>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</si>
  <si>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</si>
  <si>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</si>
  <si>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</si>
  <si>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</si>
  <si>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</si>
  <si>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</si>
  <si>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</si>
  <si>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</si>
  <si>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</si>
  <si>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</si>
  <si>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</si>
  <si>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</si>
  <si>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</si>
  <si>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</si>
  <si>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</si>
  <si>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</si>
  <si>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</si>
  <si>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</si>
  <si>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</si>
  <si>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</si>
  <si>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</si>
  <si>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</si>
  <si>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</si>
  <si>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</si>
  <si>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</si>
  <si>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</si>
  <si>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</si>
  <si>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</si>
  <si>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</si>
  <si>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</si>
  <si>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</si>
  <si>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</si>
  <si>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</si>
  <si>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</si>
  <si>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</si>
  <si>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</si>
  <si>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</si>
  <si>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</si>
  <si>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</si>
  <si>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</si>
  <si>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</si>
  <si>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</si>
  <si>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</si>
  <si>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</si>
  <si>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</si>
  <si>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</si>
  <si>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</si>
  <si>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</si>
  <si>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</si>
  <si>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</si>
  <si>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</si>
  <si>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</si>
  <si>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</si>
  <si>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</si>
  <si>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</si>
  <si>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</si>
  <si>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</si>
  <si>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</si>
  <si>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</si>
  <si>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</si>
  <si>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</si>
  <si>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</si>
  <si>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</si>
  <si>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</si>
  <si>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</si>
  <si>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</si>
  <si>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</si>
  <si>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</si>
  <si>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</si>
  <si>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</si>
  <si>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</si>
  <si>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</si>
  <si>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</si>
  <si>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</si>
  <si>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</si>
  <si>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</si>
  <si>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</si>
  <si>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</si>
  <si>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</si>
  <si>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</si>
  <si>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</si>
  <si>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</si>
  <si>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</si>
  <si>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</si>
  <si>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</si>
  <si>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</si>
  <si>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</si>
  <si>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</si>
  <si>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</si>
  <si>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</si>
  <si>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</si>
  <si>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</si>
  <si>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</si>
  <si>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</si>
  <si>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</si>
  <si>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</si>
  <si>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</si>
  <si>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</si>
  <si>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</si>
  <si>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</si>
  <si>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</si>
  <si>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</si>
  <si>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</si>
  <si>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</si>
  <si>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</si>
  <si>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</si>
  <si>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</si>
  <si>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</si>
  <si>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</si>
  <si>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</si>
  <si>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</si>
  <si>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</si>
  <si>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</si>
  <si>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</si>
  <si>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</si>
  <si>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</si>
  <si>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</si>
  <si>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</si>
  <si>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</si>
  <si>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</si>
  <si>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</si>
  <si>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</si>
  <si>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</si>
  <si>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</si>
  <si>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</si>
  <si>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</si>
  <si>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</si>
  <si>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</si>
  <si>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</si>
  <si>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</si>
  <si>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</si>
  <si>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</si>
  <si>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</si>
  <si>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</si>
  <si>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</si>
  <si>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</si>
  <si>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</si>
  <si>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</si>
  <si>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</si>
  <si>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</si>
  <si>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</si>
  <si>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</si>
  <si>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</si>
  <si>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</si>
  <si>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</si>
  <si>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</si>
  <si>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</si>
  <si>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</si>
  <si>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</si>
  <si>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</si>
  <si>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</si>
  <si>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</si>
  <si>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</si>
  <si>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</si>
  <si>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</si>
  <si>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</si>
  <si>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</si>
  <si>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</si>
  <si>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</si>
  <si>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</si>
  <si>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</si>
  <si>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</si>
  <si>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</si>
  <si>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</si>
  <si>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</si>
  <si>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</si>
  <si>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</si>
  <si>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</si>
  <si>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</si>
  <si>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</si>
  <si>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</si>
  <si>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</si>
  <si>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</si>
  <si>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</si>
  <si>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</si>
  <si>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</si>
  <si>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</si>
  <si>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</si>
  <si>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</si>
  <si>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</si>
  <si>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</si>
  <si>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</si>
  <si>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</si>
  <si>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</si>
  <si>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</si>
  <si>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</si>
  <si>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</si>
  <si>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</si>
  <si>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</si>
  <si>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</si>
  <si>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</si>
  <si>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</si>
  <si>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</si>
  <si>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</si>
  <si>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</si>
  <si>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</si>
  <si>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</si>
  <si>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</si>
  <si>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</si>
  <si>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</si>
  <si>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</si>
  <si>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</si>
  <si>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</si>
  <si>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</si>
  <si>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</si>
  <si>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</si>
  <si>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</si>
  <si>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</si>
  <si>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</si>
  <si>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</si>
  <si>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</si>
  <si>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</si>
  <si>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</si>
  <si>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</si>
  <si>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</si>
  <si>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</si>
  <si>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</si>
  <si>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</si>
  <si>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</si>
  <si>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</si>
  <si>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</si>
  <si>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</si>
  <si>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</si>
  <si>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</si>
  <si>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</si>
  <si>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</si>
  <si>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</si>
  <si>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</si>
  <si>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</si>
  <si>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</si>
  <si>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</si>
  <si>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</si>
  <si>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</si>
  <si>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</si>
  <si>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</si>
  <si>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</si>
  <si>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</si>
  <si>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</si>
  <si>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</si>
  <si>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</si>
  <si>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</si>
  <si>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</si>
  <si>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</si>
  <si>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</si>
  <si>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</si>
  <si>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</si>
  <si>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</si>
  <si>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</si>
  <si>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</si>
  <si>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</si>
  <si>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</si>
  <si>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</si>
  <si>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</si>
  <si>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</si>
  <si>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</si>
  <si>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</si>
  <si>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</si>
  <si>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</si>
  <si>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</si>
  <si>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</si>
  <si>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</si>
  <si>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</si>
  <si>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</si>
  <si>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</si>
  <si>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</si>
  <si>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</si>
  <si>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</si>
  <si>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</si>
  <si>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</si>
  <si>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</si>
  <si>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</si>
  <si>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</si>
  <si>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</si>
  <si>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</si>
  <si>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</si>
  <si>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</si>
  <si>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</si>
  <si>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</si>
  <si>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</si>
  <si>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</si>
  <si>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</si>
  <si>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</si>
  <si>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</si>
  <si>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</si>
  <si>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</si>
  <si>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</si>
  <si>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</si>
  <si>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</si>
  <si>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</si>
  <si>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</si>
  <si>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</si>
  <si>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</si>
  <si>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</si>
  <si>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</si>
  <si>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</si>
  <si>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</si>
  <si>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</si>
  <si>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</si>
  <si>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</si>
  <si>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</si>
  <si>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</si>
  <si>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</si>
  <si>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</si>
  <si>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</si>
  <si>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</si>
  <si>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</si>
  <si>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</si>
  <si>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</si>
  <si>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</si>
  <si>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</si>
  <si>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</si>
  <si>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</si>
  <si>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</si>
  <si>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</si>
  <si>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</si>
  <si>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</si>
  <si>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</si>
  <si>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</si>
  <si>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</si>
  <si>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</si>
  <si>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</si>
  <si>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</si>
  <si>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</si>
  <si>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</si>
  <si>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</si>
  <si>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</si>
  <si>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</si>
  <si>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</si>
  <si>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</si>
  <si>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</si>
  <si>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</si>
  <si>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</si>
  <si>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</si>
  <si>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</si>
  <si>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</si>
  <si>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</si>
  <si>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</si>
  <si>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</si>
  <si>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</si>
  <si>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</si>
  <si>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</si>
  <si>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</si>
  <si>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</si>
  <si>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</si>
  <si>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</si>
  <si>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</si>
  <si>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</si>
  <si>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</si>
  <si>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</si>
  <si>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</si>
  <si>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</si>
  <si>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</si>
  <si>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</si>
  <si>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</si>
  <si>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</si>
  <si>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</si>
  <si>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</si>
  <si>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</si>
  <si>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</si>
  <si>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</si>
  <si>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</si>
  <si>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</si>
  <si>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</si>
  <si>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</si>
  <si>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</si>
  <si>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</si>
  <si>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</si>
  <si>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</si>
  <si>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</si>
  <si>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</si>
  <si>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</si>
  <si>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</si>
  <si>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</si>
  <si>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</si>
  <si>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</si>
  <si>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</si>
  <si>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</si>
  <si>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</si>
  <si>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</si>
  <si>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</si>
  <si>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</si>
  <si>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</si>
  <si>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</si>
  <si>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</si>
  <si>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</si>
  <si>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</si>
  <si>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</si>
  <si>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</si>
  <si>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</si>
  <si>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</si>
  <si>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</si>
  <si>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</si>
  <si>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</si>
  <si>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</si>
  <si>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</si>
  <si>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</si>
  <si>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</si>
  <si>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</si>
  <si>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</si>
  <si>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</si>
  <si>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</si>
  <si>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</si>
  <si>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</si>
  <si>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</si>
  <si>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</si>
  <si>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</si>
  <si>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</si>
  <si>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</si>
  <si>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</si>
  <si>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</si>
  <si>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</si>
  <si>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</si>
  <si>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</si>
  <si>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</si>
  <si>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</si>
  <si>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</si>
  <si>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</si>
  <si>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</si>
  <si>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</si>
  <si>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</si>
  <si>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</si>
  <si>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</si>
  <si>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</si>
  <si>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</si>
  <si>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</si>
  <si>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</si>
  <si>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</si>
  <si>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</si>
  <si>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</si>
  <si>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</si>
  <si>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</si>
  <si>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</si>
  <si>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</si>
  <si>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</si>
  <si>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</si>
  <si>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</si>
  <si>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</si>
  <si>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</si>
  <si>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</si>
  <si>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</si>
  <si>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</si>
  <si>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</si>
  <si>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</si>
  <si>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</si>
  <si>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</si>
  <si>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</si>
  <si>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</si>
  <si>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</si>
  <si>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</si>
  <si>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</si>
  <si>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</si>
  <si>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</si>
  <si>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</si>
  <si>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</si>
  <si>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</si>
  <si>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</si>
  <si>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</si>
  <si>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</si>
  <si>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</si>
  <si>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</si>
  <si>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</si>
  <si>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</si>
  <si>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</si>
  <si>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</si>
  <si>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</si>
  <si>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</si>
  <si>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</si>
  <si>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</si>
  <si>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</si>
  <si>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</si>
  <si>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</si>
  <si>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</si>
  <si>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</si>
  <si>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</si>
  <si>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</si>
  <si>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</si>
  <si>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</si>
  <si>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</si>
  <si>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</si>
  <si>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</si>
  <si>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</si>
  <si>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</si>
  <si>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</si>
  <si>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</si>
  <si>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</si>
  <si>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</si>
  <si>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</si>
  <si>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</si>
  <si>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</si>
  <si>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</si>
  <si>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</si>
  <si>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</si>
  <si>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</si>
  <si>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</si>
  <si>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</si>
  <si>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</si>
  <si>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</si>
  <si>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</si>
  <si>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</si>
  <si>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</si>
  <si>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</si>
  <si>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</si>
  <si>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</si>
  <si>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</si>
  <si>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</si>
  <si>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</si>
  <si>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</si>
  <si>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</si>
  <si>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</si>
  <si>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</si>
  <si>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</si>
  <si>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</si>
  <si>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</si>
  <si>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</si>
  <si>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</si>
  <si>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</si>
  <si>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</si>
  <si>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</si>
  <si>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</si>
  <si>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</si>
  <si>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</si>
  <si>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</si>
  <si>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</si>
  <si>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</si>
  <si>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</si>
  <si>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</si>
  <si>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</si>
  <si>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</si>
  <si>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</si>
  <si>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</si>
  <si>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</si>
  <si>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</si>
  <si>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</si>
  <si>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</si>
  <si>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</si>
  <si>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</si>
  <si>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</si>
  <si>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</si>
  <si>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</si>
  <si>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</si>
  <si>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</si>
  <si>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</si>
  <si>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</si>
  <si>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</si>
  <si>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</si>
  <si>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</si>
  <si>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</si>
  <si>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</si>
  <si>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</si>
  <si>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</si>
  <si>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</si>
  <si>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</si>
  <si>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</si>
  <si>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</si>
  <si>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</si>
  <si>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</si>
  <si>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</si>
  <si>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</si>
  <si>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</si>
  <si>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</si>
  <si>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</si>
  <si>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</si>
  <si>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</si>
  <si>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</si>
  <si>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</si>
  <si>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</si>
  <si>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</si>
  <si>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</si>
  <si>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</si>
  <si>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</si>
  <si>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</si>
  <si>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</si>
  <si>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</si>
  <si>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</si>
  <si>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</si>
  <si>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</si>
  <si>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</si>
  <si>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</si>
  <si>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</si>
  <si>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</si>
  <si>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</si>
  <si>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</si>
  <si>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</si>
  <si>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</si>
  <si>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</si>
  <si>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</si>
  <si>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</si>
  <si>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</si>
  <si>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</si>
  <si>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</si>
  <si>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</si>
  <si>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</si>
  <si>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</si>
  <si>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</si>
  <si>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</si>
  <si>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</si>
  <si>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</si>
  <si>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</si>
  <si>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</si>
  <si>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</si>
  <si>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</si>
  <si>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</si>
  <si>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</si>
  <si>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</si>
  <si>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</si>
  <si>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</si>
  <si>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</si>
  <si>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</si>
  <si>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</si>
  <si>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</si>
  <si>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</si>
  <si>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</si>
  <si>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</si>
  <si>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</si>
  <si>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</si>
  <si>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</si>
  <si>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</si>
  <si>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</si>
  <si>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</si>
  <si>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</si>
  <si>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</si>
  <si>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</si>
  <si>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</si>
  <si>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</si>
  <si>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</si>
  <si>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</si>
  <si>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</si>
  <si>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</si>
  <si>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</si>
  <si>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</si>
  <si>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</si>
  <si>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</si>
  <si>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</si>
  <si>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</si>
  <si>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</si>
  <si>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</si>
  <si>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</si>
  <si>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</si>
  <si>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</si>
  <si>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</si>
  <si>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</si>
  <si>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</si>
  <si>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</si>
  <si>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</si>
  <si>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</si>
  <si>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</si>
  <si>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</si>
  <si>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</si>
  <si>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</si>
  <si>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</si>
  <si>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</si>
  <si>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</si>
  <si>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</si>
  <si>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</si>
  <si>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</si>
  <si>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</si>
  <si>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</si>
  <si>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</si>
  <si>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</si>
  <si>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</si>
  <si>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</si>
  <si>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</si>
  <si>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</si>
  <si>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</si>
  <si>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</si>
  <si>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</si>
  <si>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</si>
  <si>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</si>
  <si>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</si>
  <si>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</si>
  <si>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</si>
  <si>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</si>
  <si>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</si>
  <si>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</si>
  <si>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</si>
  <si>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</si>
  <si>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</si>
  <si>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</si>
  <si>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</si>
  <si>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</si>
  <si>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</si>
  <si>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</si>
  <si>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</si>
  <si>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</si>
  <si>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</si>
  <si>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</si>
  <si>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</si>
  <si>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</si>
  <si>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</si>
  <si>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</si>
  <si>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</si>
  <si>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</si>
  <si>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</si>
  <si>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</si>
  <si>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</si>
  <si>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</si>
  <si>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</si>
  <si>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</si>
  <si>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</si>
  <si>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</si>
  <si>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</si>
  <si>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</si>
  <si>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</si>
  <si>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</si>
  <si>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</si>
  <si>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</si>
  <si>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</si>
  <si>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</si>
  <si>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</si>
  <si>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</si>
  <si>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</si>
  <si>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</si>
  <si>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</si>
  <si>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</si>
  <si>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</si>
  <si>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</si>
  <si>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</si>
  <si>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</si>
  <si>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</si>
  <si>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</si>
  <si>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</si>
  <si>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</si>
  <si>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</si>
  <si>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</si>
  <si>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</si>
  <si>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</si>
  <si>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</si>
  <si>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</si>
  <si>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</si>
  <si>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</si>
  <si>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</si>
  <si>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</si>
  <si>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</si>
  <si>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</si>
  <si>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</si>
  <si>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</si>
  <si>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</si>
  <si>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</si>
  <si>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</si>
  <si>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</si>
  <si>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</si>
  <si>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</si>
  <si>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</si>
  <si>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</si>
  <si>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</si>
  <si>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</si>
  <si>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</si>
  <si>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</si>
  <si>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</si>
  <si>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</si>
  <si>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</si>
  <si>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</si>
  <si>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</si>
  <si>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</si>
  <si>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</si>
  <si>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</si>
  <si>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</si>
  <si>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</si>
  <si>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</si>
  <si>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</si>
  <si>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</si>
  <si>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</si>
  <si>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</si>
  <si>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</si>
  <si>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</si>
  <si>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</si>
  <si>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</si>
  <si>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</si>
  <si>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</si>
  <si>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</si>
  <si>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</si>
  <si>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</si>
  <si>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</si>
  <si>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</si>
  <si>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</si>
  <si>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</si>
  <si>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</si>
  <si>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</si>
  <si>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</si>
  <si>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</si>
  <si>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</si>
  <si>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</si>
  <si>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</si>
  <si>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</si>
  <si>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</si>
  <si>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</si>
  <si>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</si>
  <si>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</si>
  <si>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</si>
  <si>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</si>
  <si>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</si>
  <si>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</si>
  <si>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</si>
  <si>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</si>
  <si>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</si>
  <si>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</si>
  <si>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</si>
  <si>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</si>
  <si>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</si>
  <si>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</si>
  <si>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</si>
  <si>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</si>
  <si>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</si>
  <si>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</si>
  <si>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</si>
  <si>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</si>
  <si>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</si>
  <si>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</si>
  <si>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</si>
  <si>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</si>
  <si>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</si>
  <si>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</si>
  <si>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</si>
  <si>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</si>
  <si>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</si>
  <si>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</si>
  <si>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</si>
  <si>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</si>
  <si>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</si>
  <si>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</si>
  <si>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</si>
  <si>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</si>
  <si>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</si>
  <si>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</si>
  <si>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</si>
  <si>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</si>
  <si>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</si>
  <si>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</si>
  <si>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</si>
  <si>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</si>
  <si>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</si>
  <si>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</si>
  <si>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</si>
  <si>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</si>
  <si>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</si>
  <si>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</si>
  <si>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</si>
  <si>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</si>
  <si>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</si>
  <si>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</si>
  <si>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</si>
  <si>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</si>
  <si>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</si>
  <si>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</si>
  <si>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</si>
  <si>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</si>
  <si>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</si>
  <si>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</si>
  <si>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</si>
  <si>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</si>
  <si>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</si>
  <si>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</si>
  <si>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</si>
  <si>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</si>
  <si>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</si>
  <si>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</si>
  <si>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</si>
  <si>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</si>
  <si>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</si>
  <si>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</si>
  <si>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</si>
  <si>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</si>
  <si>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</si>
  <si>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</si>
  <si>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</si>
  <si>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</si>
  <si>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</si>
  <si>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</si>
  <si>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</si>
  <si>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</si>
  <si>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</si>
  <si>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</si>
  <si>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</si>
  <si>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</si>
  <si>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</si>
  <si>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</si>
  <si>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</si>
  <si>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</si>
  <si>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</si>
  <si>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</si>
  <si>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</si>
  <si>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</si>
  <si>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</si>
  <si>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</si>
  <si>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</si>
  <si>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</si>
  <si>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</si>
  <si>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</si>
  <si>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</si>
  <si>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</si>
  <si>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</si>
  <si>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</si>
  <si>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</si>
  <si>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</si>
  <si>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</si>
  <si>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</si>
  <si>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</si>
  <si>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</si>
  <si>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</si>
  <si>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</si>
  <si>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</si>
  <si>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</si>
  <si>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</si>
  <si>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</si>
  <si>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</si>
  <si>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</si>
  <si>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</si>
  <si>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</si>
  <si>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</si>
  <si>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</si>
  <si>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</si>
  <si>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</si>
  <si>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</si>
  <si>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</si>
  <si>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</si>
  <si>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</si>
  <si>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</si>
  <si>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</si>
  <si>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</si>
  <si>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</si>
  <si>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</si>
  <si>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</si>
  <si>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</si>
  <si>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</si>
  <si>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</si>
  <si>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</si>
  <si>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</si>
  <si>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</si>
  <si>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</si>
  <si>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</si>
  <si>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</si>
  <si>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</si>
  <si>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</si>
  <si>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</si>
  <si>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</si>
  <si>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</si>
  <si>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</si>
  <si>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</si>
  <si>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</si>
  <si>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</si>
  <si>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</si>
  <si>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</si>
  <si>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</si>
  <si>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</si>
  <si>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</si>
  <si>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</si>
  <si>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</si>
  <si>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</si>
  <si>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</si>
  <si>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</si>
  <si>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</si>
  <si>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</si>
  <si>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</si>
  <si>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</si>
  <si>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</si>
  <si>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</si>
  <si>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</si>
  <si>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</si>
  <si>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</si>
  <si>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</si>
  <si>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</si>
  <si>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</si>
  <si>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</si>
  <si>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</si>
  <si>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</si>
  <si>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</si>
  <si>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</si>
  <si>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</si>
  <si>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</si>
  <si>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</si>
  <si>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</si>
  <si>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</si>
  <si>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</si>
  <si>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</si>
  <si>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</si>
  <si>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</si>
  <si>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</si>
  <si>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</si>
  <si>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</si>
  <si>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</si>
  <si>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</si>
  <si>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</si>
  <si>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</si>
  <si>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</si>
  <si>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</si>
  <si>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</si>
  <si>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</si>
  <si>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</si>
  <si>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</si>
  <si>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</si>
  <si>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</si>
  <si>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</si>
  <si>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</si>
  <si>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</si>
  <si>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</si>
  <si>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</si>
  <si>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</si>
  <si>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</si>
  <si>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</si>
  <si>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</si>
  <si>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</si>
  <si>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</si>
  <si>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</si>
  <si>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</si>
  <si>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</si>
  <si>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</si>
  <si>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</si>
  <si>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</si>
  <si>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</si>
  <si>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</si>
  <si>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</si>
  <si>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</si>
  <si>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</si>
  <si>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</si>
  <si>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</si>
  <si>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</si>
  <si>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</si>
  <si>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</si>
  <si>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</si>
  <si>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</si>
  <si>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</si>
  <si>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</si>
  <si>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</si>
  <si>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</si>
  <si>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</si>
  <si>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</si>
  <si>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</si>
  <si>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</si>
  <si>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</si>
  <si>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</si>
  <si>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</si>
  <si>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</si>
  <si>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</si>
  <si>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</si>
  <si>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</si>
  <si>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</si>
  <si>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</si>
  <si>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</si>
  <si>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</si>
  <si>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</si>
  <si>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</si>
  <si>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</si>
  <si>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</si>
  <si>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</si>
  <si>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</si>
  <si>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</si>
  <si>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</si>
  <si>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</si>
  <si>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</si>
  <si>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</si>
  <si>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</si>
  <si>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</si>
  <si>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</si>
  <si>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</si>
  <si>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</si>
  <si>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</si>
  <si>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</si>
  <si>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</si>
  <si>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</si>
  <si>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</si>
  <si>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</si>
  <si>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</si>
  <si>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</si>
  <si>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</si>
  <si>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</si>
  <si>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</si>
  <si>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</si>
  <si>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</si>
  <si>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</si>
  <si>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</si>
  <si>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</si>
  <si>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</si>
  <si>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</si>
  <si>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</si>
  <si>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</si>
  <si>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</si>
  <si>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</si>
  <si>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</si>
  <si>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</si>
  <si>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</si>
  <si>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</si>
  <si>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</si>
  <si>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</si>
  <si>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</si>
  <si>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</si>
  <si>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</si>
  <si>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</si>
  <si>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</si>
  <si>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</si>
  <si>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</si>
  <si>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</si>
  <si>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</si>
  <si>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</si>
  <si>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</si>
  <si>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</si>
  <si>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</si>
  <si>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</si>
  <si>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</si>
  <si>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</si>
  <si>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</si>
  <si>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</si>
  <si>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</si>
  <si>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</si>
  <si>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</si>
  <si>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</si>
  <si>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</si>
  <si>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</si>
  <si>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</si>
  <si>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</si>
  <si>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</si>
  <si>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</si>
  <si>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</si>
  <si>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</si>
  <si>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</si>
  <si>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</si>
  <si>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</si>
  <si>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</si>
  <si>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</si>
  <si>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</si>
  <si>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</si>
  <si>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</si>
  <si>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</si>
  <si>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</si>
  <si>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</si>
  <si>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</si>
  <si>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</si>
  <si>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</si>
  <si>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</si>
  <si>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</si>
  <si>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</si>
  <si>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</si>
  <si>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</si>
  <si>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</si>
  <si>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</si>
  <si>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</si>
  <si>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</si>
  <si>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</si>
  <si>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</si>
  <si>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</si>
  <si>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</si>
  <si>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</si>
  <si>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</si>
  <si>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</si>
  <si>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</si>
  <si>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</si>
  <si>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</si>
  <si>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</si>
  <si>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</si>
  <si>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</si>
  <si>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</si>
  <si>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</si>
  <si>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</si>
  <si>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</si>
  <si>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</si>
  <si>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</si>
  <si>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</si>
  <si>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</si>
  <si>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</si>
  <si>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</si>
  <si>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</si>
  <si>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</si>
  <si>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</si>
  <si>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</si>
  <si>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</si>
  <si>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</si>
  <si>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</si>
  <si>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</si>
  <si>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</si>
  <si>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</si>
  <si>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</si>
  <si>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</si>
  <si>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</si>
  <si>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</si>
  <si>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</si>
  <si>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</si>
  <si>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</si>
  <si>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</si>
  <si>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</si>
  <si>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</si>
  <si>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</si>
  <si>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</si>
  <si>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</si>
  <si>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</si>
  <si>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</si>
  <si>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</si>
  <si>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</si>
  <si>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</si>
  <si>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</si>
  <si>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</si>
  <si>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</si>
  <si>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</si>
  <si>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</si>
  <si>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</si>
  <si>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</si>
  <si>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</si>
  <si>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</si>
  <si>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</si>
  <si>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</si>
  <si>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</si>
  <si>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</si>
  <si>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</si>
  <si>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</si>
  <si>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</si>
  <si>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</si>
  <si>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</si>
  <si>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</si>
  <si>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</si>
  <si>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</si>
  <si>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</si>
  <si>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</si>
  <si>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</si>
  <si>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</si>
  <si>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</si>
  <si>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</si>
  <si>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</si>
  <si>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</si>
  <si>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</si>
  <si>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</si>
  <si>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</si>
  <si>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</si>
  <si>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</si>
  <si>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</si>
  <si>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</si>
  <si>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</si>
  <si>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</si>
  <si>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</si>
  <si>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</si>
  <si>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</si>
  <si>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</si>
  <si>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</si>
  <si>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</si>
  <si>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</si>
  <si>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</si>
  <si>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</si>
  <si>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</si>
  <si>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</si>
  <si>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</si>
  <si>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</si>
  <si>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</si>
  <si>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</si>
  <si>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</si>
  <si>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</si>
  <si>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</si>
  <si>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</si>
  <si>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</si>
  <si>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</si>
  <si>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</si>
  <si>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</si>
  <si>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</si>
  <si>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</si>
  <si>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</si>
  <si>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</si>
  <si>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</si>
  <si>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</si>
  <si>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</si>
  <si>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</si>
  <si>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</si>
  <si>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</si>
  <si>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</si>
  <si>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</si>
  <si>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</si>
  <si>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</si>
  <si>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</si>
  <si>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</si>
  <si>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</si>
  <si>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</si>
  <si>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</si>
  <si>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</si>
  <si>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</si>
  <si>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</si>
  <si>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</si>
  <si>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</si>
  <si>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</si>
  <si>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</si>
  <si>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</si>
  <si>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</si>
  <si>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</si>
  <si>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</si>
  <si>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</si>
  <si>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</si>
  <si>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</si>
  <si>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</si>
  <si>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</si>
  <si>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</si>
  <si>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</si>
  <si>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</si>
  <si>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</si>
  <si>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</si>
  <si>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</si>
  <si>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</si>
  <si>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</si>
  <si>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</si>
  <si>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</si>
  <si>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</si>
  <si>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</si>
  <si>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</si>
  <si>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</si>
  <si>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</si>
  <si>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</si>
  <si>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</si>
  <si>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</si>
  <si>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</si>
  <si>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</si>
  <si>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</si>
  <si>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</si>
  <si>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</si>
  <si>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</si>
  <si>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</si>
  <si>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</si>
  <si>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</si>
  <si>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</si>
  <si>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</si>
  <si>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</si>
  <si>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</si>
  <si>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</si>
  <si>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</si>
  <si>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</si>
  <si>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</si>
  <si>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</si>
  <si>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</si>
  <si>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</si>
  <si>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</si>
  <si>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</si>
  <si>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</si>
  <si>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</si>
  <si>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</si>
  <si>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</si>
  <si>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</si>
  <si>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</si>
  <si>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</si>
  <si>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</si>
  <si>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</si>
  <si>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</si>
  <si>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</si>
  <si>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</si>
  <si>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</si>
  <si>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</si>
  <si>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</si>
  <si>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</si>
  <si>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</si>
  <si>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</si>
  <si>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</si>
  <si>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</si>
  <si>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</si>
  <si>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</si>
  <si>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</si>
  <si>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</si>
  <si>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</si>
  <si>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</si>
  <si>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</si>
  <si>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</si>
  <si>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</si>
  <si>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</si>
  <si>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</si>
  <si>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</si>
  <si>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</si>
  <si>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</si>
  <si>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</si>
  <si>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</si>
  <si>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</si>
  <si>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</si>
  <si>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</si>
  <si>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</si>
  <si>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</si>
  <si>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</si>
  <si>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</si>
  <si>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</si>
  <si>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</si>
  <si>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</si>
  <si>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</si>
  <si>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</si>
  <si>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</si>
  <si>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</si>
  <si>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</si>
  <si>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</si>
  <si>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</si>
  <si>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</si>
  <si>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</si>
  <si>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</si>
  <si>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</si>
  <si>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</si>
  <si>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</si>
  <si>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</si>
  <si>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</si>
  <si>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</si>
  <si>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</si>
  <si>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</si>
  <si>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</si>
  <si>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</si>
  <si>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</si>
  <si>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</si>
  <si>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</si>
  <si>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</si>
  <si>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</si>
  <si>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</si>
  <si>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</si>
  <si>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</si>
  <si>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</si>
  <si>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</si>
  <si>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</si>
  <si>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</si>
  <si>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</si>
  <si>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</si>
  <si>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</si>
  <si>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</si>
  <si>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</si>
  <si>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</si>
  <si>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</si>
  <si>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</si>
  <si>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</si>
  <si>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</si>
  <si>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</si>
  <si>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</si>
  <si>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</si>
  <si>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</si>
  <si>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</si>
  <si>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</si>
  <si>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</si>
  <si>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</si>
  <si>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</si>
  <si>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</si>
  <si>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</si>
  <si>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</si>
  <si>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</si>
  <si>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</si>
  <si>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</si>
  <si>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</si>
  <si>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</si>
  <si>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</si>
  <si>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</si>
  <si>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</si>
  <si>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</si>
  <si>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</si>
  <si>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</si>
  <si>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</si>
  <si>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</si>
  <si>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</si>
  <si>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</si>
  <si>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</si>
  <si>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</si>
  <si>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</si>
  <si>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</si>
  <si>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</si>
  <si>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</si>
  <si>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</si>
  <si>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</si>
  <si>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</si>
  <si>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</si>
  <si>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</si>
  <si>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</si>
  <si>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</si>
  <si>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</si>
  <si>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</si>
  <si>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</si>
  <si>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</si>
  <si>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</si>
  <si>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</si>
  <si>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</si>
  <si>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</si>
  <si>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</si>
  <si>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</si>
  <si>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</si>
  <si>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</si>
  <si>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</si>
  <si>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</si>
  <si>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</si>
  <si>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</si>
  <si>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</si>
  <si>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</si>
  <si>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</si>
  <si>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</si>
  <si>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</si>
  <si>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</si>
  <si>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</si>
  <si>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</si>
  <si>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</si>
  <si>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</si>
  <si>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</si>
  <si>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</si>
  <si>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</si>
  <si>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</si>
  <si>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</si>
  <si>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</si>
  <si>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</si>
  <si>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</si>
  <si>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</si>
  <si>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</si>
  <si>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</si>
  <si>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</si>
  <si>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</si>
  <si>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</si>
  <si>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</si>
  <si>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</si>
  <si>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</si>
  <si>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</si>
  <si>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</si>
  <si>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</si>
  <si>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</si>
  <si>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</si>
  <si>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</si>
  <si>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</si>
  <si>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</si>
  <si>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</si>
  <si>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</si>
  <si>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</si>
  <si>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</si>
  <si>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</si>
  <si>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</si>
  <si>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</si>
  <si>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</si>
  <si>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</si>
  <si>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</si>
  <si>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</si>
  <si>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</si>
  <si>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</si>
  <si>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</si>
  <si>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</si>
  <si>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</si>
  <si>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</si>
  <si>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</si>
  <si>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</si>
  <si>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</si>
  <si>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</si>
  <si>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</si>
  <si>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</si>
  <si>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</si>
  <si>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</si>
  <si>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</si>
  <si>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</si>
  <si>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</si>
  <si>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</si>
  <si>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</si>
  <si>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</si>
  <si>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</si>
  <si>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</si>
  <si>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</si>
  <si>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</si>
  <si>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</si>
  <si>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</si>
  <si>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</si>
  <si>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</si>
  <si>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</si>
  <si>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</si>
  <si>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</si>
  <si>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</si>
  <si>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</si>
  <si>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</si>
  <si>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</si>
  <si>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</si>
  <si>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</si>
  <si>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</si>
  <si>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</si>
  <si>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</si>
  <si>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</si>
  <si>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</si>
  <si>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</si>
  <si>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</si>
  <si>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</si>
  <si>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</si>
  <si>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</si>
  <si>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</si>
  <si>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</si>
  <si>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</si>
  <si>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</si>
  <si>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</si>
  <si>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</si>
  <si>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</si>
  <si>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</si>
  <si>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</si>
  <si>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</si>
  <si>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</si>
  <si>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</si>
  <si>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</si>
  <si>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</si>
  <si>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</si>
  <si>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</si>
  <si>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</si>
  <si>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</si>
  <si>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</si>
  <si>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</si>
  <si>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</si>
  <si>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</si>
  <si>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</si>
  <si>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</si>
  <si>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</si>
  <si>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</si>
  <si>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</si>
  <si>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</si>
  <si>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</si>
  <si>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</si>
  <si>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</si>
  <si>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</si>
  <si>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</si>
  <si>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</si>
  <si>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</si>
  <si>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</si>
  <si>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</si>
  <si>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</si>
  <si>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</si>
  <si>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</si>
  <si>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</si>
  <si>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</si>
  <si>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</si>
  <si>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</si>
  <si>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</si>
  <si>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</si>
  <si>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</si>
  <si>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</si>
  <si>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</si>
  <si>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</si>
  <si>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</si>
  <si>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</si>
  <si>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</si>
  <si>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</si>
  <si>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</si>
  <si>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</si>
  <si>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</si>
  <si>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</si>
  <si>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</si>
  <si>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</si>
  <si>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</si>
  <si>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</si>
  <si>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</si>
  <si>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</si>
  <si>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</si>
  <si>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</si>
  <si>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</si>
  <si>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</si>
  <si>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</si>
  <si>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</si>
  <si>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</si>
  <si>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</si>
  <si>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</si>
  <si>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</si>
  <si>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</si>
  <si>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</si>
  <si>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</si>
  <si>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</si>
  <si>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</si>
  <si>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</si>
  <si>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</si>
  <si>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</si>
  <si>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</si>
  <si>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</si>
  <si>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</si>
  <si>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</si>
  <si>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</si>
  <si>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</si>
  <si>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</si>
  <si>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</si>
  <si>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</si>
  <si>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</si>
  <si>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</si>
  <si>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</si>
  <si>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</si>
  <si>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</si>
  <si>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</si>
  <si>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</si>
  <si>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</si>
  <si>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</si>
  <si>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</si>
  <si>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</si>
  <si>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</si>
  <si>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</si>
  <si>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</si>
  <si>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</si>
  <si>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</si>
  <si>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</si>
  <si>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</si>
  <si>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</si>
  <si>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</si>
  <si>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</si>
  <si>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</si>
  <si>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</si>
  <si>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</si>
  <si>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</si>
  <si>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</si>
  <si>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</si>
  <si>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</si>
  <si>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</si>
  <si>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</si>
  <si>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</si>
  <si>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</si>
  <si>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</si>
  <si>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</si>
  <si>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</si>
  <si>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</si>
  <si>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</si>
  <si>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</si>
  <si>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</si>
  <si>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</si>
  <si>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</si>
  <si>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</si>
  <si>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</si>
  <si>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</si>
  <si>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</si>
  <si>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</si>
  <si>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</si>
  <si>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</si>
  <si>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</si>
  <si>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</si>
  <si>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</si>
  <si>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</si>
  <si>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</si>
  <si>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</si>
  <si>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</si>
  <si>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</si>
  <si>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</si>
  <si>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</si>
  <si>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</si>
  <si>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</si>
  <si>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</si>
  <si>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</si>
  <si>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</si>
  <si>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</si>
  <si>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</si>
  <si>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</si>
  <si>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</si>
  <si>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</si>
  <si>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</si>
  <si>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</si>
  <si>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</si>
  <si>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</si>
  <si>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</si>
  <si>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</si>
  <si>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</si>
  <si>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</si>
  <si>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</si>
  <si>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</si>
  <si>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</si>
  <si>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</si>
  <si>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</si>
  <si>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</si>
  <si>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</si>
  <si>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</si>
  <si>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</si>
  <si>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</si>
  <si>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</si>
  <si>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</si>
  <si>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</si>
  <si>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</si>
  <si>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</si>
  <si>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</si>
  <si>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</si>
  <si>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</si>
  <si>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</si>
  <si>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</si>
  <si>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</si>
  <si>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</si>
  <si>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</si>
  <si>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</si>
  <si>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</si>
  <si>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</si>
  <si>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</si>
  <si>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</si>
  <si>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</si>
  <si>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</si>
  <si>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</si>
  <si>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</si>
  <si>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</si>
  <si>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</si>
  <si>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</si>
  <si>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</si>
  <si>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</si>
  <si>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</si>
  <si>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</si>
  <si>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</si>
  <si>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</si>
  <si>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</si>
  <si>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</si>
  <si>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</si>
  <si>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</si>
  <si>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</si>
  <si>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</si>
  <si>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</si>
  <si>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</si>
  <si>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</si>
  <si>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</si>
  <si>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</si>
  <si>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</si>
  <si>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</si>
  <si>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</si>
  <si>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</si>
  <si>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</si>
  <si>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</si>
  <si>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</si>
  <si>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</si>
  <si>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</si>
  <si>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</si>
  <si>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</si>
  <si>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</si>
  <si>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</si>
  <si>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</si>
  <si>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</si>
  <si>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</si>
  <si>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</si>
  <si>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</si>
  <si>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</si>
  <si>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</si>
  <si>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</si>
  <si>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</si>
  <si>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</si>
  <si>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</si>
  <si>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</si>
  <si>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</si>
  <si>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</si>
  <si>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</si>
  <si>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</si>
  <si>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</si>
  <si>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</si>
  <si>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</si>
  <si>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</si>
  <si>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</si>
  <si>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</si>
  <si>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</si>
  <si>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</si>
  <si>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</si>
  <si>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</si>
  <si>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</si>
  <si>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</si>
  <si>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</si>
  <si>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</si>
  <si>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</si>
  <si>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</si>
  <si>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</si>
  <si>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</si>
  <si>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</si>
  <si>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</si>
  <si>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</si>
  <si>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</si>
  <si>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</si>
  <si>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</si>
  <si>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</si>
  <si>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</si>
  <si>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</si>
  <si>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</si>
  <si>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</si>
  <si>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</si>
  <si>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</si>
  <si>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</si>
  <si>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</si>
  <si>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</si>
  <si>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</si>
  <si>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</si>
  <si>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</si>
  <si>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</si>
  <si>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</si>
  <si>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</si>
  <si>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</si>
  <si>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</si>
  <si>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</si>
  <si>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</si>
  <si>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</si>
  <si>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</si>
  <si>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</si>
  <si>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</si>
  <si>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</si>
  <si>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</si>
  <si>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</si>
  <si>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</si>
  <si>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</si>
  <si>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</si>
  <si>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</si>
  <si>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</si>
  <si>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</si>
  <si>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</si>
  <si>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</si>
  <si>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</si>
  <si>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</si>
  <si>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</si>
  <si>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</si>
  <si>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</si>
  <si>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</si>
  <si>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</si>
  <si>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</si>
  <si>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</si>
  <si>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</si>
  <si>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</si>
  <si>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</si>
  <si>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</si>
  <si>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</si>
  <si>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</si>
  <si>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</si>
  <si>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</si>
  <si>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</si>
  <si>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</si>
  <si>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</si>
  <si>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</si>
  <si>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</si>
  <si>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</si>
  <si>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</si>
  <si>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</si>
  <si>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</si>
  <si>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</si>
  <si>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</si>
  <si>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</si>
  <si>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</si>
  <si>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</si>
  <si>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</si>
  <si>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</si>
  <si>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</si>
  <si>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</si>
  <si>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</si>
  <si>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</si>
  <si>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</si>
  <si>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</si>
  <si>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</si>
  <si>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</si>
  <si>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</si>
  <si>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</si>
  <si>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</si>
  <si>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</si>
  <si>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</si>
  <si>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</si>
  <si>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</si>
  <si>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</si>
  <si>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</si>
  <si>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</si>
  <si>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</si>
  <si>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</si>
  <si>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</si>
  <si>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</si>
  <si>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</si>
  <si>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</si>
  <si>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</si>
  <si>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</si>
  <si>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</si>
  <si>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</si>
  <si>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</si>
  <si>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</si>
  <si>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</si>
  <si>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</si>
  <si>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</si>
  <si>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</si>
  <si>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</si>
  <si>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</si>
  <si>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</si>
  <si>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</si>
  <si>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</si>
  <si>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</si>
  <si>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</si>
  <si>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</si>
  <si>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</si>
  <si>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</si>
  <si>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</si>
  <si>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</si>
  <si>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</si>
  <si>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</si>
  <si>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</si>
  <si>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</si>
  <si>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</si>
  <si>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</si>
  <si>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</si>
  <si>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</si>
  <si>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</si>
  <si>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</si>
  <si>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</si>
  <si>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</si>
  <si>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</si>
  <si>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</si>
  <si>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</si>
  <si>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</si>
  <si>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</si>
  <si>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</si>
  <si>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</si>
  <si>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</si>
  <si>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</si>
  <si>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</si>
  <si>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</si>
  <si>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</si>
  <si>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</si>
  <si>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</si>
  <si>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</si>
  <si>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</si>
  <si>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</si>
  <si>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</si>
  <si>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</si>
  <si>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</si>
  <si>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</si>
  <si>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</si>
  <si>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</si>
  <si>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</si>
  <si>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</si>
  <si>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</si>
  <si>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</si>
  <si>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</si>
  <si>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</si>
  <si>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</si>
  <si>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</si>
  <si>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</si>
  <si>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</si>
  <si>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</si>
  <si>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</si>
  <si>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</si>
  <si>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</si>
  <si>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</si>
  <si>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</si>
  <si>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</si>
  <si>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</si>
  <si>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</si>
  <si>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</si>
  <si>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</si>
  <si>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</si>
  <si>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</si>
  <si>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</si>
  <si>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</si>
  <si>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</si>
  <si>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</si>
  <si>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</si>
  <si>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</si>
  <si>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</si>
  <si>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</si>
  <si>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</si>
  <si>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</si>
  <si>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</si>
  <si>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</si>
  <si>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</si>
  <si>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</si>
  <si>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</si>
  <si>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</si>
  <si>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</si>
  <si>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</si>
  <si>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</si>
  <si>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</si>
  <si>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</si>
  <si>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</si>
  <si>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</si>
  <si>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</si>
  <si>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</si>
  <si>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</si>
  <si>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</si>
  <si>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</si>
  <si>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</si>
  <si>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</si>
  <si>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</si>
  <si>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</si>
  <si>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</si>
  <si>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</si>
  <si>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</si>
  <si>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</si>
  <si>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</si>
  <si>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</si>
  <si>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</si>
  <si>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</si>
  <si>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</si>
  <si>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</si>
  <si>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</si>
  <si>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</si>
  <si>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</si>
  <si>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</si>
  <si>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</si>
  <si>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</si>
  <si>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</si>
  <si>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</si>
  <si>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</si>
  <si>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</si>
  <si>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</si>
  <si>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</si>
  <si>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</si>
  <si>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</si>
  <si>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</si>
  <si>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</si>
  <si>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</si>
  <si>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</si>
  <si>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</si>
  <si>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</si>
  <si>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</si>
  <si>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</si>
  <si>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</si>
  <si>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</si>
  <si>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</si>
  <si>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</si>
  <si>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</si>
  <si>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</si>
  <si>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</si>
  <si>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</si>
  <si>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</si>
  <si>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</si>
  <si>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</si>
  <si>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</si>
  <si>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</si>
  <si>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</si>
  <si>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</si>
  <si>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</si>
  <si>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</si>
  <si>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</si>
  <si>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</si>
  <si>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</si>
  <si>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</si>
  <si>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</si>
  <si>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</si>
  <si>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</si>
  <si>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</si>
  <si>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</si>
  <si>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</si>
  <si>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</si>
  <si>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</si>
  <si>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</si>
  <si>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</si>
  <si>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</si>
  <si>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</si>
  <si>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</si>
  <si>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</si>
  <si>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</si>
  <si>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</si>
  <si>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</si>
  <si>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</si>
  <si>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</si>
  <si>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</si>
  <si>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</si>
  <si>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</si>
  <si>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</si>
  <si>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</si>
  <si>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</si>
  <si>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</si>
  <si>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</si>
  <si>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</si>
  <si>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</si>
  <si>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</si>
  <si>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</si>
  <si>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</si>
  <si>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</si>
  <si>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</si>
  <si>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</si>
  <si>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</si>
  <si>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</si>
  <si>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</si>
  <si>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</si>
  <si>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</si>
  <si>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</si>
  <si>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</si>
  <si>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</si>
  <si>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</si>
  <si>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</si>
  <si>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</si>
  <si>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</si>
  <si>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</si>
  <si>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</si>
  <si>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</si>
  <si>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</si>
  <si>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</si>
  <si>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</si>
  <si>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</si>
  <si>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</si>
  <si>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</si>
  <si>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</si>
  <si>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</si>
  <si>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</si>
  <si>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</si>
  <si>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</si>
  <si>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</si>
  <si>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</si>
  <si>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</si>
  <si>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</si>
  <si>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</si>
  <si>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</si>
  <si>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</si>
  <si>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</si>
  <si>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</si>
  <si>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</si>
  <si>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</si>
  <si>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</si>
  <si>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</si>
  <si>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</si>
  <si>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</si>
  <si>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</si>
  <si>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</si>
  <si>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</si>
  <si>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</si>
  <si>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</si>
  <si>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</si>
  <si>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</si>
  <si>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</si>
  <si>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</si>
  <si>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</si>
  <si>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</si>
  <si>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</si>
  <si>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</si>
  <si>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</si>
  <si>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</si>
  <si>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</si>
  <si>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</si>
  <si>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</si>
  <si>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</si>
  <si>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</si>
  <si>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</si>
  <si>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</si>
  <si>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</si>
  <si>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</si>
  <si>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</si>
  <si>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</si>
  <si>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</si>
  <si>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</si>
  <si>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</si>
  <si>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</si>
  <si>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</si>
  <si>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</si>
  <si>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</si>
  <si>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</si>
  <si>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</si>
  <si>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</si>
  <si>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</si>
  <si>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</si>
  <si>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</si>
  <si>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</si>
  <si>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</si>
  <si>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</si>
  <si>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</si>
  <si>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</si>
  <si>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</si>
  <si>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</si>
  <si>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</si>
  <si>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</si>
  <si>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</si>
  <si>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</si>
  <si>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</si>
  <si>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</si>
  <si>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</si>
  <si>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</si>
  <si>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</si>
  <si>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</si>
  <si>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</si>
  <si>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</si>
  <si>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</si>
  <si>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</si>
  <si>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</si>
  <si>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</si>
  <si>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</si>
  <si>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</si>
  <si>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</si>
  <si>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</si>
  <si>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</si>
  <si>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</si>
  <si>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</si>
  <si>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</si>
  <si>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</si>
  <si>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</si>
  <si>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</si>
  <si>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</si>
  <si>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</si>
  <si>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</si>
  <si>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</si>
  <si>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</si>
  <si>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</si>
  <si>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</si>
  <si>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</si>
  <si>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</si>
  <si>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</si>
  <si>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</si>
  <si>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</si>
  <si>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</si>
  <si>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</si>
  <si>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</si>
  <si>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</si>
  <si>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</si>
  <si>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</si>
  <si>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</si>
  <si>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</si>
  <si>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</si>
  <si>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</si>
  <si>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</si>
  <si>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</si>
  <si>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</si>
  <si>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</si>
  <si>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</si>
  <si>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</si>
  <si>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</si>
  <si>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</si>
  <si>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</si>
  <si>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</si>
  <si>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</si>
  <si>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</si>
  <si>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</si>
  <si>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</si>
  <si>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</si>
  <si>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</si>
  <si>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</si>
  <si>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</si>
  <si>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</si>
  <si>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</si>
  <si>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</si>
  <si>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</si>
  <si>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</si>
  <si>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</si>
  <si>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</si>
  <si>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</si>
  <si>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</si>
  <si>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</si>
  <si>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</si>
  <si>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</si>
  <si>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</si>
  <si>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</si>
  <si>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</si>
  <si>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</si>
  <si>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</si>
  <si>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</si>
  <si>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</si>
  <si>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</si>
  <si>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</si>
  <si>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</si>
  <si>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</si>
  <si>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</si>
  <si>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</si>
  <si>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</si>
  <si>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</si>
  <si>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</si>
  <si>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</si>
  <si>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</si>
  <si>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</si>
  <si>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</si>
  <si>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</si>
  <si>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</si>
  <si>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</si>
  <si>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</si>
  <si>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</si>
  <si>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</si>
  <si>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</si>
  <si>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</si>
  <si>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</si>
  <si>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</si>
  <si>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</si>
  <si>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</si>
  <si>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</si>
  <si>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</si>
  <si>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</si>
  <si>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</si>
  <si>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</si>
  <si>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</si>
  <si>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</si>
  <si>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</si>
  <si>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</si>
  <si>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</si>
  <si>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</si>
  <si>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</si>
  <si>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</si>
  <si>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</si>
  <si>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</si>
  <si>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</si>
  <si>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</si>
  <si>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</si>
  <si>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</si>
  <si>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</si>
  <si>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</si>
  <si>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</si>
  <si>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</si>
  <si>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</si>
  <si>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</si>
  <si>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</si>
  <si>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</si>
  <si>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</si>
  <si>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</si>
  <si>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</si>
  <si>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</si>
  <si>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</si>
  <si>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</si>
  <si>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</si>
  <si>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</si>
  <si>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</si>
  <si>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</si>
  <si>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</si>
  <si>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</si>
  <si>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</si>
  <si>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</si>
  <si>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</si>
  <si>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</si>
  <si>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</si>
  <si>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</si>
  <si>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</si>
  <si>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</si>
  <si>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</si>
  <si>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</si>
  <si>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</si>
  <si>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</si>
  <si>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</si>
  <si>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</si>
  <si>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</si>
  <si>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</si>
  <si>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</si>
  <si>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</si>
  <si>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</si>
  <si>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</si>
  <si>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</si>
  <si>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</si>
  <si>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</si>
  <si>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</si>
  <si>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</si>
  <si>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</si>
  <si>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</si>
  <si>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</si>
  <si>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</si>
  <si>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</si>
  <si>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</si>
  <si>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</si>
  <si>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</si>
  <si>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</si>
  <si>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</si>
  <si>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</si>
  <si>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</si>
  <si>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</si>
  <si>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</si>
  <si>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</si>
  <si>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</si>
  <si>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</si>
  <si>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</si>
  <si>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</si>
  <si>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</si>
  <si>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</si>
  <si>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</si>
  <si>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</si>
  <si>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</si>
  <si>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</si>
  <si>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</si>
  <si>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</si>
  <si>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</si>
  <si>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</si>
  <si>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</si>
  <si>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</si>
  <si>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</si>
  <si>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</si>
  <si>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</si>
  <si>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</si>
  <si>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</si>
  <si>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</si>
  <si>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</si>
  <si>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</si>
  <si>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</si>
  <si>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</si>
  <si>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</si>
  <si>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</si>
  <si>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</si>
  <si>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</si>
  <si>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</si>
  <si>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</si>
  <si>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</si>
  <si>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</si>
  <si>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</si>
  <si>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</si>
  <si>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</si>
  <si>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</si>
  <si>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</si>
  <si>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</si>
  <si>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</si>
  <si>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</si>
  <si>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</si>
  <si>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</si>
  <si>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</si>
  <si>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</si>
  <si>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</si>
  <si>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</si>
  <si>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</si>
  <si>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</si>
  <si>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</si>
  <si>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</si>
  <si>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</si>
  <si>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</si>
  <si>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</si>
  <si>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</si>
  <si>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</si>
  <si>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</si>
  <si>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</si>
  <si>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</si>
  <si>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</si>
  <si>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</si>
  <si>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</si>
  <si>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</si>
  <si>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</si>
  <si>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</si>
  <si>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</si>
  <si>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</si>
  <si>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</si>
  <si>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</si>
  <si>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</si>
  <si>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</si>
  <si>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</si>
  <si>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</si>
  <si>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</si>
  <si>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</si>
  <si>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</si>
  <si>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</si>
  <si>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</si>
  <si>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</si>
  <si>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</si>
  <si>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</si>
  <si>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</si>
  <si>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</si>
  <si>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</si>
  <si>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</si>
  <si>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</si>
  <si>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</si>
  <si>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</si>
  <si>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</si>
  <si>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</si>
  <si>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</si>
  <si>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</si>
  <si>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</si>
  <si>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</si>
  <si>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</si>
  <si>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</si>
  <si>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</si>
  <si>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</si>
  <si>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</si>
  <si>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</si>
  <si>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</si>
  <si>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</si>
  <si>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</si>
  <si>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</si>
  <si>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</si>
  <si>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</si>
  <si>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</si>
  <si>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</si>
  <si>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</si>
  <si>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</si>
  <si>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</si>
  <si>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</si>
  <si>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</si>
  <si>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</si>
  <si>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</si>
  <si>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</si>
  <si>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</si>
  <si>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</si>
  <si>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</si>
  <si>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</si>
  <si>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</si>
  <si>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</si>
  <si>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</si>
  <si>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</si>
  <si>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</si>
  <si>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</si>
  <si>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</si>
  <si>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</si>
  <si>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</si>
  <si>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</si>
  <si>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</si>
  <si>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</si>
  <si>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</si>
  <si>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</si>
  <si>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</si>
  <si>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</si>
  <si>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</si>
  <si>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</si>
  <si>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</si>
  <si>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</si>
  <si>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</si>
  <si>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</si>
  <si>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</si>
  <si>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</si>
  <si>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</si>
  <si>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</si>
  <si>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</si>
  <si>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</si>
  <si>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</si>
  <si>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</si>
  <si>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</si>
  <si>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</si>
  <si>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</si>
  <si>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</si>
  <si>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</si>
  <si>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</si>
  <si>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</si>
  <si>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</si>
  <si>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</si>
  <si>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</si>
  <si>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</si>
  <si>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</si>
  <si>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</si>
  <si>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</si>
  <si>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</si>
  <si>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</si>
  <si>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</si>
  <si>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</si>
  <si>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</si>
  <si>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</si>
  <si>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</si>
  <si>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</si>
  <si>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</si>
  <si>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</si>
  <si>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</si>
  <si>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</si>
  <si>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</si>
  <si>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</si>
  <si>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</si>
  <si>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</si>
  <si>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</si>
  <si>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</si>
  <si>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</si>
  <si>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</si>
  <si>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</si>
  <si>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</si>
  <si>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</si>
  <si>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</si>
  <si>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</si>
  <si>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</si>
  <si>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</si>
  <si>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</si>
  <si>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</si>
  <si>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</si>
  <si>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</si>
  <si>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</si>
  <si>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</si>
  <si>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</si>
  <si>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</si>
  <si>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</si>
  <si>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</si>
  <si>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</si>
  <si>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</si>
  <si>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</si>
  <si>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</si>
  <si>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</si>
  <si>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</si>
  <si>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</si>
  <si>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</si>
  <si>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</si>
  <si>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</si>
  <si>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</si>
  <si>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</si>
  <si>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</si>
  <si>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</si>
  <si>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</si>
  <si>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</si>
  <si>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</si>
  <si>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</si>
  <si>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</si>
  <si>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</si>
  <si>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</si>
  <si>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</si>
  <si>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</si>
  <si>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</si>
  <si>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</si>
  <si>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</si>
  <si>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</si>
  <si>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</si>
  <si>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</si>
  <si>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</si>
  <si>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</si>
  <si>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</si>
  <si>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</si>
  <si>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</si>
  <si>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</si>
  <si>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</si>
  <si>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</si>
  <si>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</si>
  <si>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</si>
  <si>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</si>
  <si>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</si>
  <si>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</si>
  <si>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</si>
  <si>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</si>
  <si>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</si>
  <si>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</si>
  <si>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</si>
  <si>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</si>
  <si>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</si>
  <si>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</si>
  <si>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</si>
  <si>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</si>
  <si>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</si>
  <si>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</si>
  <si>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</si>
  <si>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</si>
  <si>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</si>
  <si>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</si>
  <si>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</si>
  <si>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</si>
  <si>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</si>
  <si>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</si>
  <si>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</si>
  <si>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</si>
  <si>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</si>
  <si>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</si>
  <si>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</si>
  <si>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</si>
  <si>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</si>
  <si>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</si>
  <si>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</si>
  <si>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</si>
  <si>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</si>
  <si>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</si>
  <si>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</si>
  <si>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</si>
  <si>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</si>
  <si>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</si>
  <si>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</si>
  <si>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</si>
  <si>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</si>
  <si>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</si>
  <si>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</si>
  <si>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</si>
  <si>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</si>
  <si>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</si>
  <si>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</si>
  <si>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</si>
  <si>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</si>
  <si>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</si>
  <si>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</si>
  <si>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</si>
  <si>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</si>
  <si>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</si>
  <si>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</si>
  <si>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</si>
  <si>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</si>
  <si>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</si>
  <si>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</si>
  <si>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</si>
  <si>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</si>
  <si>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</si>
  <si>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</si>
  <si>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</si>
  <si>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</si>
  <si>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</si>
  <si>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</si>
  <si>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</si>
  <si>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</si>
  <si>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</si>
  <si>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</si>
  <si>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</si>
  <si>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</si>
  <si>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</si>
  <si>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</si>
  <si>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</si>
  <si>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</si>
  <si>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</si>
  <si>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</si>
  <si>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</si>
  <si>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</si>
  <si>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</si>
  <si>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</si>
  <si>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</si>
  <si>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</si>
  <si>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</si>
  <si>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</si>
  <si>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</si>
  <si>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</si>
  <si>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</si>
  <si>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</si>
  <si>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</si>
  <si>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</si>
  <si>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</si>
  <si>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</si>
  <si>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</si>
  <si>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</si>
  <si>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</si>
  <si>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</si>
  <si>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</si>
  <si>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</si>
  <si>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</si>
  <si>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</si>
  <si>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</si>
  <si>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</si>
  <si>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</si>
  <si>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</si>
  <si>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</si>
  <si>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</si>
  <si>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</si>
  <si>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</si>
  <si>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</si>
  <si>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</si>
  <si>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</si>
  <si>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</si>
  <si>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</si>
  <si>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</si>
  <si>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</si>
  <si>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</si>
  <si>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</si>
  <si>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</si>
  <si>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</si>
  <si>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</si>
  <si>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</si>
  <si>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</si>
  <si>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</si>
  <si>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</si>
  <si>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</si>
  <si>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</si>
  <si>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</si>
  <si>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</si>
  <si>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</si>
  <si>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</si>
  <si>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</si>
  <si>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</si>
  <si>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</si>
  <si>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</si>
  <si>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</si>
  <si>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</si>
  <si>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</si>
  <si>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</si>
  <si>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</si>
  <si>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</si>
  <si>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</si>
  <si>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</si>
  <si>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</si>
  <si>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</si>
  <si>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</si>
  <si>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</si>
  <si>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</si>
  <si>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</si>
  <si>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</si>
  <si>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</si>
  <si>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</si>
  <si>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</si>
  <si>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</si>
  <si>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</si>
  <si>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</si>
  <si>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</si>
  <si>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</si>
  <si>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</si>
  <si>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</si>
  <si>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</si>
  <si>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</si>
  <si>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</si>
  <si>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</si>
  <si>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</si>
  <si>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</si>
  <si>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</si>
  <si>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</si>
  <si>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</si>
  <si>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</si>
  <si>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</si>
  <si>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</si>
  <si>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</si>
  <si>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</si>
  <si>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</si>
  <si>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</si>
  <si>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</si>
  <si>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</si>
  <si>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</si>
  <si>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</si>
  <si>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</si>
  <si>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</si>
  <si>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</si>
  <si>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</si>
  <si>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</si>
  <si>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</si>
  <si>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</si>
  <si>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</si>
  <si>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</si>
  <si>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</si>
  <si>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</si>
  <si>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</si>
  <si>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</si>
  <si>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</si>
  <si>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</si>
  <si>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</si>
  <si>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</si>
  <si>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</si>
  <si>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</si>
  <si>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</si>
  <si>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</si>
  <si>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</si>
  <si>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</si>
  <si>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</si>
  <si>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</si>
  <si>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</si>
  <si>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</si>
  <si>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</si>
  <si>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</si>
  <si>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</si>
  <si>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</si>
  <si>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</si>
  <si>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</si>
  <si>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</si>
  <si>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</si>
  <si>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</si>
  <si>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</si>
  <si>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</si>
  <si>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</si>
  <si>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</si>
  <si>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</si>
  <si>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</si>
  <si>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</si>
  <si>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</si>
  <si>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</si>
  <si>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</si>
  <si>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</si>
  <si>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</si>
  <si>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</si>
  <si>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</si>
  <si>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</si>
  <si>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</si>
  <si>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</si>
  <si>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</si>
  <si>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</si>
  <si>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</si>
  <si>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</si>
  <si>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</si>
  <si>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</si>
  <si>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</si>
  <si>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</si>
  <si>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</si>
  <si>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</si>
  <si>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</si>
  <si>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</si>
  <si>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</si>
  <si>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</si>
  <si>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</si>
  <si>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</si>
  <si>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</si>
  <si>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</si>
  <si>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</si>
  <si>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</si>
  <si>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</si>
  <si>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</si>
  <si>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</si>
  <si>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</si>
  <si>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</si>
  <si>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</si>
  <si>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</si>
  <si>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</si>
  <si>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</si>
  <si>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</si>
  <si>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</si>
  <si>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</si>
  <si>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</si>
  <si>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</si>
  <si>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</si>
  <si>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</si>
  <si>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</si>
  <si>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</si>
  <si>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</si>
  <si>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</si>
  <si>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</si>
  <si>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</si>
  <si>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</si>
  <si>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</si>
  <si>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</si>
  <si>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</si>
  <si>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</si>
  <si>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</si>
  <si>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</si>
  <si>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</si>
  <si>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</si>
  <si>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</si>
  <si>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</si>
  <si>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</si>
  <si>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</si>
  <si>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</si>
  <si>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</si>
  <si>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</si>
  <si>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</si>
  <si>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</si>
  <si>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</si>
  <si>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</si>
  <si>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</si>
  <si>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</si>
  <si>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</si>
  <si>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</si>
  <si>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</si>
  <si>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</si>
  <si>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</si>
  <si>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</si>
  <si>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</si>
  <si>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</si>
  <si>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</si>
  <si>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</si>
  <si>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</si>
  <si>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</si>
  <si>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</si>
  <si>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</si>
  <si>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</si>
  <si>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</si>
  <si>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</si>
  <si>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</si>
  <si>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</si>
  <si>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</si>
  <si>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</si>
  <si>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</si>
  <si>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</si>
  <si>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</si>
  <si>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</si>
  <si>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</si>
  <si>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</si>
  <si>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</si>
  <si>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</si>
  <si>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</si>
  <si>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</si>
  <si>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</si>
  <si>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</si>
  <si>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</si>
  <si>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</si>
  <si>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</si>
  <si>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</si>
  <si>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</si>
  <si>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</si>
  <si>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</si>
  <si>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</si>
  <si>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</si>
  <si>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</si>
  <si>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</si>
  <si>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</si>
  <si>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</si>
  <si>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</si>
  <si>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</si>
  <si>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</si>
  <si>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</si>
  <si>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</si>
  <si>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</si>
  <si>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</si>
  <si>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</si>
  <si>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</si>
  <si>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</si>
  <si>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</si>
  <si>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</si>
  <si>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</si>
  <si>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</si>
  <si>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</si>
  <si>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</si>
  <si>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</si>
  <si>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</si>
  <si>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</si>
  <si>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</si>
  <si>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</si>
  <si>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</si>
  <si>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</si>
  <si>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</si>
  <si>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</si>
  <si>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</si>
  <si>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</si>
  <si>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</si>
  <si>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</si>
  <si>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</si>
  <si>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</si>
  <si>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</si>
  <si>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</si>
  <si>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</si>
  <si>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</si>
  <si>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</si>
  <si>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</si>
  <si>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</si>
  <si>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</si>
  <si>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</si>
  <si>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</si>
  <si>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</si>
  <si>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</si>
  <si>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</si>
  <si>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</si>
  <si>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</si>
  <si>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</si>
  <si>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</si>
  <si>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</si>
  <si>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</si>
  <si>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</si>
  <si>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</si>
  <si>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</si>
  <si>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</si>
  <si>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</si>
  <si>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</si>
  <si>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</si>
  <si>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</si>
  <si>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</si>
  <si>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</si>
  <si>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</si>
  <si>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</si>
  <si>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</si>
  <si>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</si>
  <si>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</si>
  <si>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</si>
  <si>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</si>
  <si>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</si>
  <si>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</si>
  <si>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</si>
  <si>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</si>
  <si>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</si>
  <si>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</si>
  <si>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</si>
  <si>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</si>
  <si>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</si>
  <si>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</si>
  <si>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</si>
  <si>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</si>
  <si>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</si>
  <si>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</si>
  <si>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</si>
  <si>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</si>
  <si>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</si>
  <si>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</si>
  <si>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</si>
  <si>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</si>
  <si>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</si>
  <si>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</si>
  <si>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</si>
  <si>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</si>
  <si>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</si>
  <si>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</si>
  <si>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</si>
  <si>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</si>
  <si>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</si>
  <si>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</si>
  <si>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</si>
  <si>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</si>
  <si>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</si>
  <si>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</si>
  <si>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</si>
  <si>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</si>
  <si>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</si>
  <si>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</si>
  <si>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</si>
  <si>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</si>
  <si>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</si>
  <si>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</si>
  <si>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</si>
  <si>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</si>
  <si>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</si>
  <si>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</si>
  <si>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</si>
  <si>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</si>
  <si>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</si>
  <si>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</si>
  <si>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</si>
  <si>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</si>
  <si>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</si>
  <si>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</si>
  <si>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</si>
  <si>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</si>
  <si>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</si>
  <si>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</si>
  <si>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</si>
  <si>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</si>
  <si>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</si>
  <si>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</si>
  <si>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</si>
  <si>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</si>
  <si>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</si>
  <si>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</si>
  <si>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</si>
  <si>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</si>
  <si>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</si>
  <si>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</si>
  <si>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</si>
  <si>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</si>
  <si>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</si>
  <si>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</si>
  <si>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</si>
  <si>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</si>
  <si>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</si>
  <si>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</si>
  <si>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</si>
  <si>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</si>
  <si>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</si>
  <si>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</si>
  <si>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</si>
  <si>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</si>
  <si>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</si>
  <si>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</si>
  <si>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</si>
  <si>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</si>
  <si>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</si>
  <si>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</si>
  <si>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</si>
  <si>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</si>
  <si>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</si>
  <si>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</si>
  <si>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</si>
  <si>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</si>
  <si>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</si>
  <si>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</si>
  <si>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</si>
  <si>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</si>
  <si>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</si>
  <si>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</si>
  <si>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</si>
  <si>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</si>
  <si>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</si>
  <si>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</si>
  <si>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</si>
  <si>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</si>
  <si>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</si>
  <si>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</si>
  <si>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</si>
  <si>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</si>
  <si>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</si>
  <si>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</si>
  <si>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</si>
  <si>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</si>
  <si>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</si>
  <si>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</si>
  <si>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</si>
  <si>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</si>
  <si>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</si>
  <si>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</si>
  <si>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</si>
  <si>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</si>
  <si>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</si>
  <si>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</si>
  <si>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</si>
  <si>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</si>
  <si>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</si>
  <si>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</si>
  <si>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</si>
  <si>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</si>
  <si>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</si>
  <si>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</si>
  <si>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</si>
  <si>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</si>
  <si>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</si>
  <si>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</si>
  <si>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</si>
  <si>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</si>
  <si>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</si>
  <si>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</si>
  <si>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</si>
  <si>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</si>
  <si>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</si>
  <si>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</si>
  <si>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</si>
  <si>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</si>
  <si>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</si>
  <si>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</si>
  <si>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</si>
  <si>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</si>
  <si>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</si>
  <si>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</si>
  <si>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</si>
  <si>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</si>
  <si>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</si>
  <si>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</si>
  <si>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</si>
  <si>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</si>
  <si>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</si>
  <si>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</si>
  <si>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</si>
  <si>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</si>
  <si>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</si>
  <si>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</si>
  <si>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</si>
  <si>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</si>
  <si>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</si>
  <si>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</si>
  <si>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</si>
  <si>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</si>
  <si>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</si>
  <si>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</si>
  <si>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</si>
  <si>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</si>
  <si>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</si>
  <si>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</si>
  <si>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</si>
  <si>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</si>
  <si>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</si>
  <si>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</si>
  <si>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</si>
  <si>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</si>
  <si>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</si>
  <si>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</si>
  <si>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</si>
  <si>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</si>
  <si>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</si>
  <si>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</si>
  <si>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</si>
  <si>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</si>
  <si>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</si>
  <si>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</si>
  <si>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</si>
  <si>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</si>
  <si>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</si>
  <si>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</si>
  <si>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</si>
  <si>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</si>
  <si>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</si>
  <si>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</si>
  <si>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</si>
  <si>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</si>
  <si>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</si>
  <si>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</si>
  <si>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</si>
  <si>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</si>
  <si>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</si>
  <si>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</si>
  <si>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</si>
  <si>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</si>
  <si>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</si>
  <si>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</si>
  <si>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</si>
  <si>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</si>
  <si>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</si>
  <si>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</si>
  <si>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</si>
  <si>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</si>
  <si>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</si>
  <si>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</si>
  <si>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</si>
  <si>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</si>
  <si>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</si>
  <si>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</si>
  <si>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</si>
  <si>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</si>
  <si>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</si>
  <si>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</si>
  <si>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</si>
  <si>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</si>
  <si>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</si>
  <si>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</si>
  <si>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</si>
  <si>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</si>
  <si>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</si>
  <si>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</si>
  <si>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</si>
  <si>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</si>
  <si>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</si>
  <si>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</si>
  <si>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</si>
  <si>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</si>
  <si>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</si>
  <si>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</si>
  <si>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</si>
  <si>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</si>
  <si>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</si>
  <si>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</si>
  <si>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</si>
  <si>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</si>
  <si>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</si>
  <si>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</si>
  <si>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</si>
  <si>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</si>
  <si>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</si>
  <si>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</si>
  <si>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</si>
  <si>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</si>
  <si>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</si>
  <si>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</si>
  <si>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</si>
  <si>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</si>
  <si>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</si>
  <si>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</si>
  <si>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</si>
  <si>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</si>
  <si>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</si>
  <si>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</si>
  <si>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</si>
  <si>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</si>
  <si>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</si>
  <si>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</si>
  <si>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</si>
  <si>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</si>
  <si>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</si>
  <si>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</si>
  <si>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</si>
  <si>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</si>
  <si>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</si>
  <si>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</si>
  <si>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</si>
  <si>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</si>
  <si>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</si>
  <si>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</si>
  <si>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</si>
  <si>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</si>
  <si>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</si>
  <si>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</si>
  <si>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</si>
  <si>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</si>
  <si>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</si>
  <si>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</si>
  <si>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</si>
  <si>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</si>
  <si>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</si>
  <si>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</si>
  <si>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</si>
  <si>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</si>
  <si>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</si>
  <si>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</si>
  <si>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</si>
  <si>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</si>
  <si>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</si>
  <si>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</si>
  <si>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</si>
  <si>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</si>
  <si>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</si>
  <si>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</si>
  <si>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</si>
  <si>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</si>
  <si>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</si>
  <si>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</si>
  <si>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</si>
  <si>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</si>
  <si>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</si>
  <si>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</si>
  <si>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</si>
  <si>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</si>
  <si>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</si>
  <si>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</si>
  <si>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</si>
  <si>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</si>
  <si>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</si>
  <si>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</si>
  <si>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</si>
  <si>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</si>
  <si>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</si>
  <si>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</si>
  <si>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</si>
  <si>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</si>
  <si>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</si>
  <si>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</si>
  <si>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</si>
  <si>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</si>
  <si>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</si>
  <si>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</si>
  <si>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</si>
  <si>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</si>
  <si>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</si>
  <si>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</si>
  <si>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</si>
  <si>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</si>
  <si>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</si>
  <si>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</si>
  <si>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</si>
  <si>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</si>
  <si>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</si>
  <si>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</si>
  <si>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</si>
  <si>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</si>
  <si>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</si>
  <si>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</si>
  <si>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</si>
  <si>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</si>
  <si>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</si>
  <si>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</si>
  <si>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</si>
  <si>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</si>
  <si>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</si>
  <si>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</si>
  <si>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</si>
  <si>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</si>
  <si>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</si>
  <si>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</si>
  <si>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</si>
  <si>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</si>
  <si>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</si>
  <si>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</si>
  <si>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</si>
  <si>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</si>
  <si>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</si>
  <si>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</si>
  <si>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</si>
  <si>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</si>
  <si>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</si>
  <si>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</si>
  <si>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</si>
  <si>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</si>
  <si>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</si>
  <si>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</si>
  <si>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</si>
  <si>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</si>
  <si>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</si>
  <si>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</si>
  <si>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</si>
  <si>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</si>
  <si>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</si>
  <si>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</si>
  <si>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</si>
  <si>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</si>
  <si>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</si>
  <si>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</si>
  <si>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</si>
  <si>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</si>
  <si>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</si>
  <si>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</si>
  <si>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</si>
  <si>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</si>
  <si>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</si>
  <si>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</si>
  <si>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</si>
  <si>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</si>
  <si>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</si>
  <si>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</si>
  <si>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</si>
  <si>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</si>
  <si>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</si>
  <si>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</si>
  <si>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</si>
  <si>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</si>
  <si>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</si>
  <si>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</si>
  <si>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</si>
  <si>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</si>
  <si>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</si>
  <si>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</si>
  <si>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</si>
  <si>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</si>
  <si>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</si>
  <si>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</si>
  <si>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</si>
  <si>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</si>
  <si>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</si>
  <si>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</si>
  <si>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</si>
  <si>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</si>
  <si>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</si>
  <si>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</si>
  <si>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</si>
  <si>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</si>
  <si>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</si>
  <si>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</si>
  <si>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</si>
  <si>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</si>
  <si>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</si>
  <si>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</si>
  <si>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</si>
  <si>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</si>
  <si>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</si>
  <si>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</si>
  <si>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</si>
  <si>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</si>
  <si>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</si>
  <si>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</si>
  <si>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</si>
  <si>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</si>
  <si>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</si>
  <si>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</si>
  <si>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</si>
  <si>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</si>
  <si>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</si>
  <si>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</si>
  <si>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</si>
  <si>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</si>
  <si>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</si>
  <si>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</si>
  <si>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</si>
  <si>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</si>
  <si>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</si>
  <si>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</si>
  <si>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</si>
  <si>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</si>
  <si>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</si>
  <si>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</si>
  <si>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</si>
  <si>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</si>
  <si>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</si>
  <si>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</si>
  <si>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</si>
  <si>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</si>
  <si>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</si>
  <si>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</si>
  <si>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</si>
  <si>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</si>
  <si>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</si>
  <si>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</si>
  <si>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</si>
  <si>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</si>
  <si>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</si>
  <si>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</si>
  <si>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</si>
  <si>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</si>
  <si>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</si>
  <si>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</si>
  <si>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</si>
  <si>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</si>
  <si>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</si>
  <si>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</si>
  <si>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</si>
  <si>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</si>
  <si>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</si>
  <si>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</si>
  <si>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</si>
  <si>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</si>
  <si>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</si>
  <si>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</si>
  <si>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</si>
  <si>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</si>
  <si>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</si>
  <si>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</si>
  <si>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</si>
  <si>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</si>
  <si>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</si>
  <si>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</si>
  <si>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</si>
  <si>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</si>
  <si>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</si>
  <si>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</si>
  <si>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</si>
  <si>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</si>
  <si>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</si>
  <si>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</si>
  <si>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</si>
  <si>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</si>
  <si>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</si>
  <si>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</si>
  <si>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</si>
  <si>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</si>
  <si>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</si>
  <si>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</si>
  <si>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</si>
  <si>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</si>
  <si>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</si>
  <si>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</si>
  <si>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</si>
  <si>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</si>
  <si>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</si>
  <si>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</si>
  <si>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</si>
  <si>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</si>
  <si>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</si>
  <si>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</si>
  <si>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</si>
  <si>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</si>
  <si>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</si>
  <si>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</si>
  <si>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</si>
  <si>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</si>
  <si>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</si>
  <si>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</si>
  <si>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</si>
  <si>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</si>
  <si>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</si>
  <si>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</si>
  <si>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</si>
  <si>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</si>
  <si>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</si>
  <si>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</si>
  <si>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</si>
  <si>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</si>
  <si>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</si>
  <si>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</si>
  <si>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</si>
  <si>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</si>
  <si>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</si>
  <si>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</si>
  <si>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</si>
  <si>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</si>
  <si>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</si>
  <si>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</si>
  <si>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</si>
  <si>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</si>
  <si>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</si>
  <si>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</si>
  <si>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</si>
  <si>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</si>
  <si>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</si>
  <si>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</si>
  <si>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</si>
  <si>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</si>
  <si>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</si>
  <si>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</si>
  <si>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</si>
  <si>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</si>
  <si>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</si>
  <si>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</si>
  <si>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</si>
  <si>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</si>
  <si>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</si>
  <si>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</si>
  <si>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</si>
  <si>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</si>
  <si>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</si>
  <si>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</si>
  <si>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</si>
  <si>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</si>
  <si>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</si>
  <si>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</si>
  <si>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</si>
  <si>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</si>
  <si>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</si>
  <si>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</si>
  <si>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</si>
  <si>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</si>
  <si>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</si>
  <si>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</si>
  <si>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</si>
  <si>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</si>
  <si>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</si>
  <si>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</si>
  <si>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</si>
  <si>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</si>
  <si>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</si>
  <si>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</si>
  <si>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</si>
  <si>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</si>
  <si>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</si>
  <si>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</si>
  <si>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</si>
  <si>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</si>
  <si>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</si>
  <si>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</si>
  <si>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</si>
  <si>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</si>
  <si>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</si>
  <si>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</si>
  <si>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</si>
  <si>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</si>
  <si>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</si>
  <si>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</si>
  <si>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</si>
  <si>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</si>
  <si>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</si>
  <si>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</si>
  <si>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</si>
  <si>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</si>
  <si>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</si>
  <si>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</si>
  <si>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</si>
  <si>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</si>
  <si>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</si>
  <si>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</si>
  <si>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</si>
  <si>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</si>
  <si>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</si>
  <si>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</si>
  <si>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</si>
  <si>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</si>
  <si>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</si>
  <si>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</si>
  <si>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</si>
  <si>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</si>
  <si>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</si>
  <si>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</si>
  <si>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</si>
  <si>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</si>
  <si>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</si>
  <si>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</si>
  <si>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</si>
  <si>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</si>
  <si>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</si>
  <si>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</si>
  <si>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</si>
  <si>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</si>
  <si>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</si>
  <si>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</si>
  <si>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</si>
  <si>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</si>
  <si>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</si>
  <si>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</si>
  <si>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</si>
  <si>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</si>
  <si>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</si>
  <si>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</si>
  <si>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</si>
  <si>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</si>
  <si>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</si>
  <si>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</si>
  <si>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</si>
  <si>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</si>
  <si>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</si>
  <si>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</si>
  <si>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</si>
  <si>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</si>
  <si>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</si>
  <si>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</si>
  <si>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</si>
  <si>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</si>
  <si>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</si>
  <si>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</si>
  <si>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</si>
  <si>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</si>
  <si>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</si>
  <si>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</si>
  <si>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</si>
  <si>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</si>
  <si>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</si>
  <si>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</si>
  <si>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</si>
  <si>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</si>
  <si>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</si>
  <si>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</si>
  <si>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</si>
  <si>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</si>
  <si>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</si>
  <si>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</si>
  <si>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</si>
  <si>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</si>
  <si>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</si>
  <si>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</si>
  <si>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</si>
  <si>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</si>
  <si>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</si>
  <si>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</si>
  <si>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</si>
  <si>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</si>
  <si>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</si>
  <si>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</si>
  <si>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</si>
  <si>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</si>
  <si>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</si>
  <si>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</si>
  <si>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</si>
  <si>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</si>
  <si>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</si>
  <si>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</si>
  <si>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</si>
  <si>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</si>
  <si>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</si>
  <si>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</si>
  <si>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</si>
  <si>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</si>
  <si>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</si>
  <si>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</si>
  <si>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</si>
  <si>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</si>
  <si>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</si>
  <si>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</si>
  <si>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</si>
  <si>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</si>
  <si>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</si>
  <si>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</si>
  <si>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</si>
  <si>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</si>
  <si>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</si>
  <si>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</si>
  <si>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</si>
  <si>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</si>
  <si>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</si>
  <si>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</si>
  <si>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</si>
  <si>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</si>
  <si>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</si>
  <si>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</si>
  <si>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</si>
  <si>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</si>
  <si>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</si>
  <si>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</si>
  <si>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</si>
  <si>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</si>
  <si>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</si>
  <si>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</si>
  <si>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</si>
  <si>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</si>
  <si>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</si>
  <si>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</si>
  <si>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</si>
  <si>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</si>
  <si>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</si>
  <si>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</si>
  <si>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</si>
  <si>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</si>
  <si>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</si>
  <si>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</si>
  <si>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</si>
  <si>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</si>
  <si>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</si>
  <si>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</si>
  <si>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</si>
  <si>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</si>
  <si>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</si>
  <si>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</si>
  <si>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</si>
  <si>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</si>
  <si>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</si>
  <si>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</si>
  <si>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</si>
  <si>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</si>
  <si>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</si>
  <si>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</si>
  <si>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</si>
  <si>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</si>
  <si>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</si>
  <si>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</si>
  <si>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</si>
  <si>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</si>
  <si>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</si>
  <si>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</si>
  <si>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</si>
  <si>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</si>
  <si>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</si>
  <si>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</si>
  <si>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</si>
  <si>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</si>
  <si>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</si>
  <si>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</si>
  <si>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</si>
  <si>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</si>
  <si>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</si>
  <si>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</si>
  <si>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</si>
  <si>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</si>
  <si>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</si>
  <si>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</si>
  <si>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</si>
  <si>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</si>
  <si>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</si>
  <si>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</si>
  <si>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</si>
  <si>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</si>
  <si>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</si>
  <si>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</si>
  <si>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</si>
  <si>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</si>
  <si>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</si>
  <si>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</si>
  <si>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</si>
  <si>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</si>
  <si>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</si>
  <si>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</si>
  <si>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</si>
  <si>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</si>
  <si>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</si>
  <si>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</si>
  <si>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</si>
  <si>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</si>
  <si>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</si>
  <si>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</si>
  <si>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</si>
  <si>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</si>
  <si>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</si>
  <si>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</si>
  <si>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</si>
  <si>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</si>
  <si>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</si>
  <si>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</si>
  <si>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</si>
  <si>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</si>
  <si>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</si>
  <si>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</si>
  <si>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</si>
  <si>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</si>
  <si>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</si>
  <si>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</si>
  <si>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</si>
  <si>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</si>
  <si>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</si>
  <si>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</si>
  <si>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</si>
  <si>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</si>
  <si>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</si>
  <si>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</si>
  <si>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</si>
  <si>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</si>
  <si>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</si>
  <si>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</si>
  <si>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</si>
  <si>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</si>
  <si>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</si>
  <si>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</si>
  <si>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</si>
  <si>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</si>
  <si>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</si>
  <si>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</si>
  <si>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</si>
  <si>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</si>
  <si>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</si>
  <si>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</si>
  <si>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</si>
  <si>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</si>
  <si>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</si>
  <si>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</si>
  <si>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</si>
  <si>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</si>
  <si>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</si>
  <si>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</si>
  <si>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</si>
  <si>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</si>
  <si>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</si>
  <si>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</si>
  <si>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</si>
  <si>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</si>
  <si>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</si>
  <si>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</si>
  <si>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</si>
  <si>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</si>
  <si>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</si>
  <si>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</si>
  <si>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</si>
  <si>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</si>
  <si>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</si>
  <si>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</si>
  <si>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</si>
  <si>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</si>
  <si>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</si>
  <si>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</si>
  <si>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</si>
  <si>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</si>
  <si>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</si>
  <si>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</si>
  <si>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</si>
  <si>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</si>
  <si>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</si>
  <si>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</si>
  <si>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</si>
  <si>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</si>
  <si>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</si>
  <si>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</si>
  <si>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</si>
  <si>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</si>
  <si>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</si>
  <si>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</si>
  <si>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</si>
  <si>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</si>
  <si>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</si>
  <si>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</si>
  <si>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</si>
  <si>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</si>
  <si>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</si>
  <si>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</si>
  <si>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</si>
  <si>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</si>
  <si>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</si>
  <si>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</si>
  <si>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</si>
  <si>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</si>
  <si>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</si>
  <si>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</si>
  <si>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</si>
  <si>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</si>
  <si>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</si>
  <si>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</si>
  <si>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</si>
  <si>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</si>
  <si>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</si>
  <si>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</si>
  <si>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</si>
  <si>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</si>
  <si>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</si>
  <si>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</si>
  <si>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</si>
  <si>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</si>
  <si>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</si>
  <si>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</si>
  <si>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</si>
  <si>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</si>
  <si>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</si>
  <si>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</si>
  <si>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</si>
  <si>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</si>
  <si>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</si>
  <si>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</si>
  <si>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</si>
  <si>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</si>
  <si>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</si>
  <si>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</si>
  <si>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</si>
  <si>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</si>
  <si>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</si>
  <si>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</si>
  <si>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</si>
  <si>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</si>
  <si>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</si>
  <si>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</si>
  <si>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</si>
  <si>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</si>
  <si>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</si>
  <si>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</si>
  <si>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</si>
  <si>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</si>
  <si>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</si>
  <si>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</si>
  <si>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</si>
  <si>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</si>
  <si>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</si>
  <si>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</si>
  <si>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</si>
  <si>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</si>
  <si>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</si>
  <si>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</si>
  <si>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</si>
  <si>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</si>
  <si>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</si>
  <si>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</si>
  <si>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</si>
  <si>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</si>
  <si>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</si>
  <si>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</si>
  <si>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</si>
  <si>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</si>
  <si>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</si>
  <si>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</si>
  <si>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</si>
  <si>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</si>
  <si>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</si>
  <si>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</si>
  <si>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</si>
  <si>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</si>
  <si>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</si>
  <si>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</si>
  <si>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</si>
  <si>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</si>
  <si>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</si>
  <si>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</si>
  <si>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</si>
  <si>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</si>
  <si>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</si>
  <si>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</si>
  <si>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</si>
  <si>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</si>
  <si>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</si>
  <si>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</si>
  <si>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</si>
  <si>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</si>
  <si>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</si>
  <si>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</si>
  <si>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</si>
  <si>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</si>
  <si>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</si>
  <si>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</si>
  <si>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</si>
  <si>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</si>
  <si>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</si>
  <si>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</si>
  <si>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</si>
  <si>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</si>
  <si>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</si>
  <si>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</si>
  <si>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</si>
  <si>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</si>
  <si>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</si>
  <si>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</si>
  <si>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</si>
  <si>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</si>
  <si>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</si>
  <si>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</si>
  <si>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</si>
  <si>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</si>
  <si>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</si>
  <si>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</si>
  <si>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</si>
  <si>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</si>
  <si>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</si>
  <si>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</si>
  <si>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</si>
  <si>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</si>
  <si>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</si>
  <si>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</si>
  <si>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</si>
  <si>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</si>
  <si>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</si>
  <si>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</si>
  <si>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</si>
  <si>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</si>
  <si>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</si>
  <si>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</si>
  <si>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</si>
  <si>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</si>
  <si>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</si>
  <si>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</si>
  <si>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</si>
  <si>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</si>
  <si>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</si>
  <si>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</si>
  <si>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</si>
  <si>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</si>
  <si>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</si>
  <si>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</si>
  <si>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</si>
  <si>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</si>
  <si>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</si>
  <si>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</si>
  <si>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</si>
  <si>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</si>
  <si>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</si>
  <si>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</si>
  <si>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</si>
  <si>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</si>
  <si>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</si>
  <si>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</si>
  <si>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</si>
  <si>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</si>
  <si>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</si>
  <si>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</si>
  <si>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</si>
  <si>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</si>
  <si>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</si>
  <si>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</si>
  <si>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</si>
  <si>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</si>
  <si>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</si>
  <si>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</si>
  <si>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</si>
  <si>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</si>
  <si>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</si>
  <si>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</si>
  <si>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</si>
  <si>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</si>
  <si>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</si>
  <si>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</si>
  <si>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</si>
  <si>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</si>
  <si>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</si>
  <si>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</si>
  <si>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</si>
  <si>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</si>
  <si>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</si>
  <si>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</si>
  <si>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</si>
  <si>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</si>
  <si>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</si>
  <si>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</si>
  <si>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</si>
  <si>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</si>
  <si>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</si>
  <si>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</si>
  <si>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</si>
  <si>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</si>
  <si>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</si>
  <si>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</si>
  <si>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</si>
  <si>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</si>
  <si>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</si>
  <si>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</si>
  <si>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</si>
  <si>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</si>
  <si>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</si>
  <si>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</si>
  <si>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</si>
  <si>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</si>
  <si>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</si>
  <si>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</si>
  <si>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</si>
  <si>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</si>
  <si>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</si>
  <si>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</si>
  <si>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</si>
  <si>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</si>
  <si>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</si>
  <si>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</si>
  <si>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</si>
  <si>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</si>
  <si>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</si>
  <si>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</si>
  <si>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</si>
  <si>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</si>
  <si>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</si>
  <si>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</si>
  <si>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</si>
  <si>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</si>
  <si>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</si>
  <si>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</si>
  <si>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</si>
  <si>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</si>
  <si>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</si>
  <si>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</si>
  <si>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</si>
  <si>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</si>
  <si>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</si>
  <si>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</si>
  <si>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</si>
  <si>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</si>
  <si>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</si>
  <si>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</si>
  <si>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</si>
  <si>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</si>
  <si>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</si>
  <si>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</si>
  <si>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</si>
  <si>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</si>
  <si>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</si>
  <si>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</si>
  <si>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</si>
  <si>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</si>
  <si>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</si>
  <si>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</si>
  <si>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</si>
  <si>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</si>
  <si>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</si>
  <si>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</si>
  <si>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</si>
  <si>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</si>
  <si>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</si>
  <si>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</si>
  <si>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</si>
  <si>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</si>
  <si>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</si>
  <si>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</si>
  <si>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</si>
  <si>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</si>
  <si>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</si>
  <si>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</si>
  <si>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</si>
  <si>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</si>
  <si>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</si>
  <si>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</si>
  <si>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</si>
  <si>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</si>
  <si>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</si>
  <si>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</si>
  <si>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</si>
  <si>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</si>
  <si>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</si>
  <si>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</si>
  <si>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</si>
  <si>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</si>
  <si>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</si>
  <si>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</si>
  <si>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</si>
  <si>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</si>
  <si>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</si>
  <si>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</si>
  <si>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</si>
  <si>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</si>
  <si>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</si>
  <si>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</si>
  <si>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</si>
  <si>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</si>
  <si>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</si>
  <si>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</si>
  <si>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</si>
  <si>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</si>
  <si>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</si>
  <si>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</si>
  <si>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</si>
  <si>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</si>
  <si>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</si>
  <si>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</si>
  <si>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</si>
  <si>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</si>
  <si>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</si>
  <si>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</si>
  <si>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</si>
  <si>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</si>
  <si>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</si>
  <si>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</si>
  <si>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</si>
  <si>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</si>
  <si>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</si>
  <si>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</si>
  <si>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</si>
  <si>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</si>
  <si>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</si>
  <si>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</si>
  <si>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</si>
  <si>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</si>
  <si>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</si>
  <si>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</si>
  <si>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</si>
  <si>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</si>
  <si>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</si>
  <si>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</si>
  <si>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</si>
  <si>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</si>
  <si>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</si>
  <si>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</si>
  <si>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</si>
  <si>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</si>
  <si>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</si>
  <si>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</si>
  <si>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</si>
  <si>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</si>
  <si>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</si>
  <si>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</si>
  <si>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</si>
  <si>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</si>
  <si>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</si>
  <si>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</si>
  <si>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</si>
  <si>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</si>
  <si>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</si>
  <si>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</si>
  <si>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</si>
  <si>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</si>
  <si>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</si>
  <si>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</si>
  <si>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</si>
  <si>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</si>
  <si>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</si>
  <si>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</si>
  <si>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</si>
  <si>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</si>
  <si>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</si>
  <si>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</si>
  <si>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</si>
  <si>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</si>
  <si>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</si>
  <si>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</si>
  <si>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</si>
  <si>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</si>
  <si>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</si>
  <si>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</si>
  <si>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</si>
  <si>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</si>
  <si>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</si>
  <si>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</si>
  <si>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</si>
  <si>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</si>
  <si>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</si>
  <si>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</si>
  <si>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</si>
  <si>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</si>
  <si>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</si>
  <si>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</si>
  <si>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</si>
  <si>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</si>
  <si>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</si>
  <si>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</si>
  <si>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</si>
  <si>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</si>
  <si>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</si>
  <si>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</si>
  <si>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</si>
  <si>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</si>
  <si>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</si>
  <si>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</si>
  <si>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</si>
  <si>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</si>
  <si>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</si>
  <si>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</si>
  <si>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</si>
  <si>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</si>
  <si>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</si>
  <si>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</si>
  <si>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</si>
  <si>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</si>
  <si>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</si>
  <si>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</si>
  <si>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</si>
  <si>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</si>
  <si>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</si>
  <si>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</si>
  <si>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</si>
  <si>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</si>
  <si>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</si>
  <si>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</si>
  <si>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</si>
  <si>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</si>
  <si>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</si>
  <si>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</si>
  <si>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</si>
  <si>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</si>
  <si>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</si>
  <si>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</si>
  <si>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</si>
  <si>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</si>
  <si>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</si>
  <si>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</si>
  <si>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</si>
  <si>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</si>
  <si>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</si>
  <si>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</si>
  <si>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</si>
  <si>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</si>
  <si>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</si>
  <si>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</si>
  <si>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</si>
  <si>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</si>
  <si>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</si>
  <si>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</si>
  <si>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</si>
  <si>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</si>
  <si>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</si>
  <si>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</si>
  <si>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</si>
  <si>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</si>
  <si>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</si>
  <si>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</si>
  <si>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</si>
  <si>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</si>
  <si>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</si>
  <si>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</si>
  <si>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</si>
  <si>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</si>
  <si>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</si>
  <si>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</si>
  <si>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</si>
  <si>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</si>
  <si>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</si>
  <si>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</si>
  <si>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</si>
  <si>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</si>
  <si>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</si>
  <si>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</si>
  <si>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</si>
  <si>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</si>
  <si>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</si>
  <si>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</si>
  <si>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</si>
  <si>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</si>
  <si>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</si>
  <si>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</si>
  <si>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</si>
  <si>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</si>
  <si>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</si>
  <si>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</si>
  <si>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</si>
  <si>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</si>
  <si>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</si>
  <si>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</si>
  <si>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</si>
  <si>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</si>
  <si>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</si>
  <si>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</si>
  <si>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</si>
  <si>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</si>
  <si>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</si>
  <si>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</si>
  <si>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</si>
  <si>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</si>
  <si>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</si>
  <si>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</si>
  <si>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</si>
  <si>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</si>
  <si>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</si>
  <si>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</si>
  <si>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</si>
  <si>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</si>
  <si>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</si>
  <si>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</si>
  <si>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</si>
  <si>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</si>
  <si>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</si>
  <si>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</si>
  <si>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</si>
  <si>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</si>
  <si>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</si>
  <si>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</si>
  <si>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</si>
  <si>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</si>
  <si>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</si>
  <si>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</si>
  <si>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</si>
  <si>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</si>
  <si>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</si>
  <si>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</si>
  <si>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</si>
  <si>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</si>
  <si>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</si>
  <si>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</si>
  <si>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</si>
  <si>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</si>
  <si>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</si>
  <si>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</si>
  <si>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</si>
  <si>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</si>
  <si>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</si>
  <si>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</si>
  <si>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</si>
  <si>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</si>
  <si>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</si>
  <si>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</si>
  <si>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</si>
  <si>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</si>
  <si>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</si>
  <si>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</si>
  <si>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</si>
  <si>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</si>
  <si>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</si>
  <si>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</si>
  <si>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</si>
  <si>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</si>
  <si>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</si>
  <si>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</si>
  <si>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</si>
  <si>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</si>
  <si>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</si>
  <si>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</si>
  <si>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</si>
  <si>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</si>
  <si>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</si>
  <si>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</si>
  <si>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</si>
  <si>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</si>
  <si>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</si>
  <si>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</si>
  <si>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</si>
  <si>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</si>
  <si>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</si>
  <si>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</si>
  <si>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</si>
  <si>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</si>
  <si>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</si>
  <si>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</si>
  <si>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</si>
  <si>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</si>
  <si>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</si>
  <si>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</si>
  <si>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</si>
  <si>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</si>
  <si>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</si>
  <si>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</si>
  <si>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</si>
  <si>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</si>
  <si>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</si>
  <si>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</si>
  <si>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</si>
  <si>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</si>
  <si>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</si>
  <si>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</si>
  <si>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</si>
  <si>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</si>
  <si>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</si>
  <si>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</si>
  <si>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</si>
  <si>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</si>
  <si>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</si>
  <si>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</si>
  <si>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</si>
  <si>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</si>
  <si>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</si>
  <si>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</si>
  <si>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</si>
  <si>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</si>
  <si>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</si>
  <si>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</si>
  <si>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</si>
  <si>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</si>
  <si>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</si>
  <si>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</si>
  <si>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</si>
  <si>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</si>
  <si>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</si>
  <si>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</si>
  <si>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</si>
  <si>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</si>
  <si>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</si>
  <si>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</si>
  <si>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</si>
  <si>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</si>
  <si>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</si>
  <si>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</si>
  <si>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</si>
  <si>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</si>
  <si>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</si>
  <si>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</si>
  <si>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</si>
  <si>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</si>
  <si>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</si>
  <si>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</si>
  <si>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</si>
  <si>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</si>
  <si>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</si>
  <si>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</si>
  <si>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</si>
  <si>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</si>
  <si>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</si>
  <si>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</si>
  <si>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</si>
  <si>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</si>
  <si>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</si>
  <si>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</si>
  <si>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</si>
  <si>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</si>
  <si>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</si>
  <si>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</si>
  <si>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</si>
  <si>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</si>
  <si>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</si>
  <si>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</si>
  <si>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</si>
  <si>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</si>
  <si>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</si>
  <si>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</si>
  <si>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</si>
  <si>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</si>
  <si>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</si>
  <si>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</si>
  <si>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</si>
  <si>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</si>
  <si>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</si>
  <si>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</si>
  <si>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</si>
  <si>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</si>
  <si>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</si>
  <si>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</si>
  <si>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</si>
  <si>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</si>
  <si>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</si>
  <si>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</si>
  <si>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</si>
  <si>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</si>
  <si>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</si>
  <si>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</si>
  <si>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</si>
  <si>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</si>
  <si>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</si>
  <si>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</si>
  <si>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</si>
  <si>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</si>
  <si>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</si>
  <si>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</si>
  <si>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</si>
  <si>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</si>
  <si>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</si>
  <si>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</si>
  <si>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</si>
  <si>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</si>
  <si>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</si>
  <si>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</si>
  <si>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</si>
  <si>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</si>
  <si>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</si>
  <si>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</si>
  <si>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</si>
  <si>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</si>
  <si>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</si>
  <si>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</si>
  <si>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</si>
  <si>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</si>
  <si>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</si>
  <si>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</si>
  <si>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</si>
  <si>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</si>
  <si>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</si>
  <si>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</si>
  <si>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</si>
  <si>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</si>
  <si>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</si>
  <si>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</si>
  <si>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</si>
  <si>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</si>
  <si>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</si>
  <si>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</si>
  <si>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</si>
  <si>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</si>
  <si>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</si>
  <si>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</si>
  <si>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</si>
  <si>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</si>
  <si>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</si>
  <si>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</si>
  <si>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</si>
  <si>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</si>
  <si>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</si>
  <si>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</si>
  <si>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</si>
  <si>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</si>
  <si>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</si>
  <si>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</si>
  <si>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</si>
  <si>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</si>
  <si>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</si>
  <si>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</si>
  <si>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</si>
  <si>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</si>
  <si>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</si>
  <si>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</si>
  <si>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</si>
  <si>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</si>
  <si>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</si>
  <si>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</si>
  <si>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</si>
  <si>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</si>
  <si>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</si>
  <si>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</si>
  <si>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</si>
  <si>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</si>
  <si>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</si>
  <si>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</si>
  <si>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</si>
  <si>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</si>
  <si>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</si>
  <si>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</si>
  <si>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</si>
  <si>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</si>
  <si>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</si>
  <si>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</si>
  <si>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</si>
  <si>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</si>
  <si>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</si>
  <si>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</si>
  <si>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</si>
  <si>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</si>
  <si>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</si>
  <si>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</si>
  <si>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</si>
  <si>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</si>
  <si>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</si>
  <si>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</si>
  <si>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</si>
  <si>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</si>
  <si>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</si>
  <si>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</si>
  <si>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</si>
  <si>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</si>
  <si>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</si>
  <si>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</si>
  <si>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</si>
  <si>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</si>
  <si>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</si>
  <si>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</si>
  <si>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</si>
  <si>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</si>
  <si>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</si>
  <si>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</si>
  <si>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</si>
  <si>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</si>
  <si>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</si>
  <si>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</si>
  <si>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</si>
  <si>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</si>
  <si>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</si>
  <si>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</si>
  <si>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</si>
  <si>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</si>
  <si>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</si>
  <si>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</si>
  <si>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</si>
  <si>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</si>
  <si>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</si>
  <si>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</si>
  <si>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</si>
  <si>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</si>
  <si>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</si>
  <si>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</si>
  <si>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</si>
  <si>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</si>
  <si>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</si>
  <si>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</si>
  <si>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</si>
  <si>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</si>
  <si>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</si>
  <si>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</si>
  <si>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</si>
  <si>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</si>
  <si>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</si>
  <si>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</si>
  <si>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</si>
  <si>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</si>
  <si>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</si>
  <si>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</si>
  <si>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</si>
  <si>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</si>
  <si>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</si>
  <si>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</si>
  <si>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</si>
  <si>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</si>
  <si>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</si>
  <si>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</si>
  <si>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</si>
  <si>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</si>
  <si>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</si>
  <si>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</si>
  <si>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</si>
  <si>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</si>
  <si>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</si>
  <si>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</si>
  <si>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</si>
  <si>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</si>
  <si>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</si>
  <si>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</si>
  <si>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</si>
  <si>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</si>
  <si>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</si>
  <si>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</si>
  <si>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</si>
  <si>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</si>
  <si>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</si>
  <si>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</si>
  <si>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</si>
  <si>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</si>
  <si>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</si>
  <si>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</si>
  <si>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</si>
  <si>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</si>
  <si>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</si>
  <si>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</si>
  <si>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</si>
  <si>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</si>
  <si>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</si>
  <si>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</si>
  <si>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</si>
  <si>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</si>
  <si>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</si>
  <si>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</si>
  <si>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</si>
  <si>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</si>
  <si>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</si>
  <si>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</si>
  <si>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</si>
  <si>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</si>
  <si>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</si>
  <si>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</si>
  <si>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</si>
  <si>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</si>
  <si>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</si>
  <si>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</si>
  <si>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</si>
  <si>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</si>
  <si>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</si>
  <si>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</si>
  <si>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</si>
  <si>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</si>
  <si>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</si>
  <si>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</si>
  <si>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</si>
  <si>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</si>
  <si>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</si>
  <si>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</si>
  <si>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</si>
  <si>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</si>
  <si>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</si>
  <si>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</si>
  <si>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</si>
  <si>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</si>
  <si>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</si>
  <si>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</si>
  <si>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</si>
  <si>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</si>
  <si>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</si>
  <si>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</si>
  <si>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</si>
  <si>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</si>
  <si>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</si>
  <si>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</si>
  <si>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</si>
  <si>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</si>
  <si>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</si>
  <si>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</si>
  <si>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</si>
  <si>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</si>
  <si>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</si>
  <si>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</si>
  <si>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</si>
  <si>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</si>
  <si>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</si>
  <si>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</si>
  <si>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</si>
  <si>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</si>
  <si>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</si>
  <si>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</si>
  <si>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</si>
  <si>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</si>
  <si>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</si>
  <si>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</si>
  <si>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</si>
  <si>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</si>
  <si>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</si>
  <si>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</si>
  <si>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</si>
  <si>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</si>
  <si>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</si>
  <si>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</si>
  <si>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</si>
  <si>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</si>
  <si>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</si>
  <si>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</si>
  <si>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</si>
  <si>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</si>
  <si>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</si>
  <si>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</si>
  <si>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</si>
  <si>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</si>
  <si>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</si>
  <si>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</si>
  <si>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</si>
  <si>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</si>
  <si>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</si>
  <si>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</si>
  <si>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</si>
  <si>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</si>
  <si>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</si>
  <si>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</si>
  <si>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</si>
  <si>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</si>
  <si>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</si>
  <si>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</si>
  <si>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</si>
  <si>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</si>
  <si>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</si>
  <si>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</si>
  <si>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</si>
  <si>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</si>
  <si>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</si>
  <si>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</si>
  <si>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</si>
  <si>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</si>
  <si>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</si>
  <si>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</si>
  <si>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</si>
  <si>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</si>
  <si>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</si>
  <si>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</si>
  <si>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</si>
  <si>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</si>
  <si>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</si>
  <si>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</si>
  <si>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</si>
  <si>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</si>
  <si>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</si>
  <si>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</si>
  <si>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</si>
  <si>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</si>
  <si>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</si>
  <si>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</si>
  <si>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</si>
  <si>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</si>
  <si>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</si>
  <si>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</si>
  <si>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</si>
  <si>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</si>
  <si>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</si>
  <si>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</si>
  <si>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</si>
  <si>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</si>
  <si>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</si>
  <si>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</si>
  <si>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</si>
  <si>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</si>
  <si>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</si>
  <si>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</si>
  <si>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</si>
  <si>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</si>
  <si>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</si>
  <si>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</si>
  <si>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</si>
  <si>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</si>
  <si>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</si>
  <si>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</si>
  <si>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</si>
  <si>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</si>
  <si>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</si>
  <si>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</si>
  <si>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</si>
  <si>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</si>
  <si>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</si>
  <si>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</si>
  <si>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</si>
  <si>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</si>
  <si>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</si>
  <si>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</si>
  <si>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</si>
  <si>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</si>
  <si>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</si>
  <si>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</si>
  <si>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</si>
  <si>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</si>
  <si>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</si>
  <si>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</si>
  <si>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</si>
  <si>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</si>
  <si>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</si>
  <si>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</si>
  <si>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</si>
  <si>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</si>
  <si>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</si>
  <si>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</si>
  <si>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</si>
  <si>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</si>
  <si>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</si>
  <si>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</si>
  <si>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</si>
  <si>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</si>
  <si>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</si>
  <si>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</si>
  <si>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</si>
  <si>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</si>
  <si>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</si>
  <si>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</si>
  <si>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</si>
  <si>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</si>
  <si>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</si>
  <si>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</si>
  <si>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</si>
  <si>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</si>
  <si>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</si>
  <si>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</si>
  <si>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</si>
  <si>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</si>
  <si>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</si>
  <si>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</si>
  <si>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</si>
  <si>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</si>
  <si>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</si>
  <si>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</si>
  <si>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</si>
  <si>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</si>
  <si>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</si>
  <si>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</si>
  <si>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</si>
  <si>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</si>
  <si>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</si>
  <si>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</si>
  <si>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</si>
  <si>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</si>
  <si>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</si>
  <si>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</si>
  <si>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</si>
  <si>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</si>
  <si>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</si>
  <si>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</si>
  <si>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</si>
  <si>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</si>
  <si>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</si>
  <si>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</si>
  <si>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</si>
  <si>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</si>
  <si>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</si>
  <si>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</si>
  <si>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</si>
  <si>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</si>
  <si>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</si>
  <si>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</si>
  <si>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</si>
  <si>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</si>
  <si>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</si>
  <si>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</si>
  <si>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</si>
  <si>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</si>
  <si>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</si>
  <si>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</si>
  <si>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</si>
  <si>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</si>
  <si>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</si>
  <si>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</si>
  <si>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</si>
  <si>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</si>
  <si>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</si>
  <si>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</si>
  <si>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</si>
  <si>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</si>
  <si>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</si>
  <si>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</si>
  <si>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</si>
  <si>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</si>
  <si>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</si>
  <si>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</si>
  <si>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</si>
  <si>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</si>
  <si>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</si>
  <si>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</si>
  <si>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</si>
  <si>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</si>
  <si>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</si>
  <si>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</si>
  <si>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</si>
  <si>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</si>
  <si>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</si>
  <si>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</si>
  <si>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</si>
  <si>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</si>
  <si>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</si>
  <si>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</si>
  <si>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</si>
  <si>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</si>
  <si>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</si>
  <si>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</si>
  <si>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</si>
  <si>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</si>
  <si>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</si>
  <si>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</si>
  <si>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</si>
  <si>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</si>
  <si>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</si>
  <si>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</si>
  <si>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</si>
  <si>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</si>
  <si>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</si>
  <si>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</si>
  <si>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</si>
  <si>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</si>
  <si>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</si>
  <si>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</si>
  <si>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</si>
  <si>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</si>
  <si>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</si>
  <si>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</si>
  <si>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</si>
  <si>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</si>
  <si>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</si>
  <si>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</si>
  <si>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</si>
  <si>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</si>
  <si>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</si>
  <si>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</si>
  <si>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</si>
  <si>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</si>
  <si>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</si>
  <si>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</si>
  <si>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</si>
  <si>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</si>
  <si>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</si>
  <si>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</si>
  <si>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</si>
  <si>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</si>
  <si>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</si>
  <si>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</si>
  <si>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</si>
  <si>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</si>
  <si>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</si>
  <si>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</si>
  <si>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</si>
  <si>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</si>
  <si>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</si>
  <si>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</si>
  <si>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</si>
  <si>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</si>
  <si>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</si>
  <si>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</si>
  <si>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</si>
  <si>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</si>
  <si>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</si>
  <si>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</si>
  <si>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</si>
  <si>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</si>
  <si>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</si>
  <si>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</si>
  <si>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</si>
  <si>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</si>
  <si>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</si>
  <si>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</si>
  <si>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</si>
  <si>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</si>
  <si>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</si>
  <si>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</si>
  <si>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</si>
  <si>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</si>
  <si>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</si>
  <si>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</si>
  <si>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</si>
  <si>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</si>
  <si>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</si>
  <si>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</si>
  <si>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</si>
  <si>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</si>
  <si>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</si>
  <si>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</si>
  <si>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</si>
  <si>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</si>
  <si>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</si>
  <si>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</si>
  <si>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</si>
  <si>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</si>
  <si>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</si>
  <si>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</si>
  <si>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</si>
  <si>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</si>
  <si>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</si>
  <si>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</si>
  <si>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</si>
  <si>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</si>
  <si>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</si>
  <si>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</si>
  <si>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</si>
  <si>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</si>
  <si>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</si>
  <si>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</si>
  <si>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</si>
  <si>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</si>
  <si>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</si>
  <si>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</si>
  <si>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</si>
  <si>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</si>
  <si>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</si>
  <si>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</si>
  <si>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</si>
  <si>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</si>
  <si>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</si>
  <si>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</si>
  <si>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</si>
  <si>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</si>
  <si>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</si>
  <si>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</si>
  <si>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</si>
  <si>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</si>
  <si>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</si>
  <si>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</si>
  <si>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</si>
  <si>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</si>
  <si>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</si>
  <si>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</si>
  <si>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</si>
  <si>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</si>
  <si>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</si>
  <si>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</si>
  <si>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</si>
  <si>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</si>
  <si>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</si>
  <si>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</si>
  <si>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</si>
  <si>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</si>
  <si>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</si>
  <si>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</si>
  <si>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</si>
  <si>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</si>
  <si>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</si>
  <si>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</si>
  <si>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</si>
  <si>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</si>
  <si>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</si>
  <si>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</si>
  <si>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</si>
  <si>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</si>
  <si>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</si>
  <si>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</si>
  <si>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</si>
  <si>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</si>
  <si>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</si>
  <si>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</si>
  <si>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</si>
  <si>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</si>
  <si>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</si>
  <si>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</si>
  <si>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</si>
  <si>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</si>
  <si>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</si>
  <si>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</si>
  <si>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</si>
  <si>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</si>
  <si>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</si>
  <si>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</si>
  <si>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</si>
  <si>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</si>
  <si>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</si>
  <si>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</si>
  <si>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</si>
  <si>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</si>
  <si>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</si>
  <si>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</si>
  <si>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</si>
  <si>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</si>
  <si>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</si>
  <si>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</si>
  <si>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</si>
  <si>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</si>
  <si>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</si>
  <si>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</si>
  <si>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</si>
  <si>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</si>
  <si>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</si>
  <si>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</si>
  <si>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</si>
  <si>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</si>
  <si>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</si>
  <si>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</si>
  <si>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</si>
  <si>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</si>
  <si>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</si>
  <si>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</si>
  <si>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</si>
  <si>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</si>
  <si>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</si>
  <si>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</si>
  <si>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</si>
  <si>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</si>
  <si>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</si>
  <si>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</si>
  <si>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</si>
  <si>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</si>
  <si>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</si>
  <si>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</si>
  <si>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</si>
  <si>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</si>
  <si>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</si>
  <si>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</si>
  <si>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</si>
  <si>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</si>
  <si>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</si>
  <si>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</si>
  <si>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</si>
  <si>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</si>
  <si>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</si>
  <si>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</si>
  <si>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</si>
  <si>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</si>
  <si>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</si>
  <si>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</si>
  <si>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</si>
  <si>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</si>
  <si>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</si>
  <si>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</si>
  <si>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</si>
  <si>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</si>
  <si>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</si>
  <si>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</si>
  <si>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</si>
  <si>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</si>
  <si>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</si>
  <si>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</si>
  <si>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</si>
  <si>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</si>
  <si>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</si>
  <si>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</si>
  <si>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</si>
  <si>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</si>
  <si>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</si>
  <si>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</si>
  <si>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</si>
  <si>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</si>
  <si>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</si>
  <si>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</si>
  <si>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</si>
  <si>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</si>
  <si>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</si>
  <si>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</si>
  <si>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</si>
  <si>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</si>
  <si>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</si>
  <si>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</si>
  <si>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</si>
  <si>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</si>
  <si>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</si>
  <si>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</si>
  <si>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</si>
  <si>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</si>
  <si>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</si>
  <si>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</si>
  <si>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</si>
  <si>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</si>
  <si>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</si>
  <si>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</si>
  <si>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</si>
  <si>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</si>
  <si>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</si>
  <si>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</si>
  <si>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</si>
  <si>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</si>
  <si>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</si>
  <si>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</si>
  <si>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</si>
  <si>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</si>
  <si>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</si>
  <si>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</si>
  <si>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</si>
  <si>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</si>
  <si>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</si>
  <si>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</si>
  <si>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</si>
  <si>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</si>
  <si>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</si>
  <si>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</si>
  <si>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</si>
  <si>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</si>
  <si>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</si>
  <si>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</si>
  <si>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</si>
  <si>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</si>
  <si>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</si>
  <si>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</si>
  <si>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</si>
  <si>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</si>
  <si>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</si>
  <si>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</si>
  <si>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</si>
  <si>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</si>
  <si>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</si>
  <si>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</si>
  <si>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</si>
  <si>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</si>
  <si>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</si>
  <si>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</si>
  <si>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</si>
  <si>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</si>
  <si>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</si>
  <si>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</si>
  <si>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</si>
  <si>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</si>
  <si>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</si>
  <si>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</si>
  <si>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</si>
  <si>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</si>
  <si>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</si>
  <si>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</si>
  <si>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</si>
  <si>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</si>
  <si>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</si>
  <si>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</si>
  <si>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</si>
  <si>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</si>
  <si>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</si>
  <si>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</si>
  <si>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</si>
  <si>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</si>
  <si>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</si>
  <si>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</si>
  <si>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</si>
  <si>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</si>
  <si>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</si>
  <si>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</si>
  <si>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</si>
  <si>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</si>
  <si>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</si>
  <si>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</si>
  <si>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</si>
  <si>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</si>
  <si>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</si>
  <si>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</si>
  <si>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</si>
  <si>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</si>
  <si>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</si>
  <si>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</si>
  <si>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</si>
  <si>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</si>
  <si>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</si>
  <si>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</si>
  <si>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</si>
  <si>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</si>
  <si>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</si>
  <si>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</si>
  <si>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</si>
  <si>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</si>
  <si>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</si>
  <si>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</si>
  <si>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</si>
  <si>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</si>
  <si>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</si>
  <si>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</si>
  <si>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</si>
  <si>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</si>
  <si>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</si>
  <si>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</si>
  <si>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</si>
  <si>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</si>
  <si>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</si>
  <si>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</si>
  <si>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</si>
  <si>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</si>
  <si>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</si>
  <si>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</si>
  <si>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</si>
  <si>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</si>
  <si>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</si>
  <si>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</si>
  <si>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</si>
  <si>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</si>
  <si>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</si>
  <si>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</si>
  <si>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</si>
  <si>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</si>
  <si>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</si>
  <si>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</si>
  <si>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</si>
  <si>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</si>
  <si>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</si>
  <si>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</si>
  <si>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</si>
  <si>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</si>
  <si>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</si>
  <si>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</si>
  <si>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</si>
  <si>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</si>
  <si>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</si>
  <si>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</si>
  <si>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</si>
  <si>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</si>
  <si>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</si>
  <si>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</si>
  <si>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</si>
  <si>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</si>
  <si>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</si>
  <si>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</si>
  <si>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</si>
  <si>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</si>
  <si>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</si>
  <si>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</si>
  <si>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</si>
  <si>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</si>
  <si>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</si>
  <si>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</si>
  <si>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</si>
  <si>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</si>
  <si>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</si>
  <si>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</si>
  <si>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</si>
  <si>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</si>
  <si>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</si>
  <si>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</si>
  <si>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</si>
  <si>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</si>
  <si>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</si>
  <si>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</si>
  <si>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</si>
  <si>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</si>
  <si>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</si>
  <si>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</si>
  <si>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</si>
  <si>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</si>
  <si>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</si>
  <si>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</si>
  <si>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</si>
  <si>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</si>
  <si>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</si>
  <si>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</si>
  <si>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</si>
  <si>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</si>
  <si>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</si>
  <si>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</si>
  <si>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</si>
  <si>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</si>
  <si>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</si>
  <si>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</si>
  <si>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</si>
  <si>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</si>
  <si>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</si>
  <si>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</si>
  <si>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</si>
  <si>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</si>
  <si>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</si>
  <si>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</si>
  <si>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</si>
  <si>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</si>
  <si>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</si>
  <si>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</si>
  <si>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</si>
  <si>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</si>
  <si>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</si>
  <si>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</si>
  <si>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</si>
  <si>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</si>
  <si>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</si>
  <si>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</si>
  <si>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</si>
  <si>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</si>
  <si>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</si>
  <si>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</si>
  <si>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</si>
  <si>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</si>
  <si>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</si>
  <si>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</si>
  <si>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</si>
  <si>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</si>
  <si>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</si>
  <si>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</si>
  <si>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</si>
  <si>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</si>
  <si>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</si>
  <si>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</si>
  <si>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</si>
  <si>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</si>
  <si>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</si>
  <si>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</si>
  <si>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</si>
  <si>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</si>
  <si>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</si>
  <si>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</si>
  <si>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</si>
  <si>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</si>
  <si>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</si>
  <si>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</si>
  <si>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</si>
  <si>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</si>
  <si>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</si>
  <si>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</si>
  <si>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</si>
  <si>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</si>
  <si>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</si>
  <si>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</si>
  <si>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</si>
  <si>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</si>
  <si>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</si>
  <si>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</si>
  <si>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</si>
  <si>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</si>
  <si>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</si>
  <si>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</si>
  <si>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</si>
  <si>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</si>
  <si>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</si>
  <si>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</si>
  <si>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</si>
  <si>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</si>
  <si>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</si>
  <si>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</si>
  <si>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</si>
  <si>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</si>
  <si>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</si>
  <si>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</si>
  <si>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</si>
  <si>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</si>
  <si>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</si>
  <si>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</si>
  <si>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</si>
  <si>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</si>
  <si>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</si>
  <si>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</si>
  <si>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</si>
  <si>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</si>
  <si>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</si>
  <si>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</si>
  <si>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</si>
  <si>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</si>
  <si>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</si>
  <si>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</si>
  <si>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</si>
  <si>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</si>
  <si>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</si>
  <si>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</si>
  <si>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</si>
  <si>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</si>
  <si>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</si>
  <si>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</si>
  <si>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</si>
  <si>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</si>
  <si>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</si>
  <si>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</si>
  <si>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</si>
  <si>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</si>
  <si>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</si>
  <si>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</si>
  <si>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</si>
  <si>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</si>
  <si>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</si>
  <si>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</si>
  <si>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</si>
  <si>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</si>
  <si>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</si>
  <si>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</si>
  <si>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</si>
  <si>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</si>
  <si>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</si>
  <si>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</si>
  <si>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</si>
  <si>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</si>
  <si>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</si>
  <si>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</si>
  <si>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</si>
  <si>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</si>
  <si>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</si>
  <si>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</si>
  <si>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</si>
  <si>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</si>
  <si>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</si>
  <si>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</si>
  <si>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</si>
  <si>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</si>
  <si>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</si>
  <si>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</si>
  <si>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</si>
  <si>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</si>
  <si>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</si>
  <si>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</si>
  <si>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</si>
  <si>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</si>
  <si>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</si>
  <si>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</si>
  <si>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</si>
  <si>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</si>
  <si>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</si>
  <si>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</si>
  <si>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</si>
  <si>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</si>
  <si>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</si>
  <si>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</si>
  <si>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</si>
  <si>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</si>
  <si>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</si>
  <si>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</si>
  <si>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</si>
  <si>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</si>
  <si>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</si>
  <si>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</si>
  <si>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</si>
  <si>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</si>
  <si>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</si>
  <si>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</si>
  <si>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</si>
  <si>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</si>
  <si>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</si>
  <si>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</si>
  <si>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</si>
  <si>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</si>
  <si>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</si>
  <si>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</si>
  <si>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</si>
  <si>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</si>
  <si>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</si>
  <si>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</si>
  <si>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</si>
  <si>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</si>
  <si>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</si>
  <si>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</si>
  <si>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</si>
  <si>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</si>
  <si>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</si>
  <si>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</si>
  <si>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</si>
  <si>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</si>
  <si>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</si>
  <si>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</si>
  <si>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</si>
  <si>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</si>
  <si>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</si>
  <si>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</si>
  <si>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</si>
  <si>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</si>
  <si>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</si>
  <si>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</si>
  <si>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</si>
  <si>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</si>
  <si>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</si>
  <si>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</si>
  <si>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</si>
  <si>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</si>
  <si>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</si>
  <si>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</si>
  <si>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</si>
  <si>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</si>
  <si>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</si>
  <si>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</si>
  <si>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</si>
  <si>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</si>
  <si>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</si>
  <si>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</si>
  <si>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</si>
  <si>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</si>
  <si>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</si>
  <si>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</si>
  <si>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</si>
  <si>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</si>
  <si>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</si>
  <si>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</si>
  <si>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</si>
  <si>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</si>
  <si>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</si>
  <si>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</si>
  <si>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</si>
  <si>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</si>
  <si>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</si>
  <si>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</si>
  <si>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</si>
  <si>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</si>
  <si>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</si>
  <si>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</si>
  <si>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</si>
  <si>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</si>
  <si>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</si>
  <si>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</si>
  <si>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</si>
  <si>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</si>
  <si>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</si>
  <si>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</si>
  <si>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</si>
  <si>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</si>
  <si>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</si>
  <si>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</si>
  <si>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</si>
  <si>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</si>
  <si>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</si>
  <si>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</si>
  <si>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</si>
  <si>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</si>
  <si>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</si>
  <si>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</si>
  <si>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</si>
  <si>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</si>
  <si>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</si>
  <si>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</si>
  <si>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</si>
  <si>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</si>
  <si>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</si>
  <si>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</si>
  <si>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</si>
  <si>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</si>
  <si>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</si>
  <si>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</si>
  <si>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</si>
  <si>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</si>
  <si>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</si>
  <si>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</si>
  <si>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</si>
  <si>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</si>
  <si>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</si>
  <si>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</si>
  <si>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</si>
  <si>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</si>
  <si>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</si>
  <si>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</si>
  <si>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</si>
  <si>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</si>
  <si>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</si>
  <si>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</si>
  <si>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</si>
  <si>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</si>
  <si>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</si>
  <si>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</si>
  <si>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</si>
  <si>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</si>
  <si>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</si>
  <si>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</si>
  <si>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</si>
  <si>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</si>
  <si>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</si>
  <si>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</si>
  <si>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</si>
  <si>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</si>
  <si>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</si>
  <si>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</si>
  <si>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</si>
  <si>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</si>
  <si>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</si>
  <si>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</si>
  <si>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</si>
  <si>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</si>
  <si>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</si>
  <si>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</si>
  <si>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</si>
  <si>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</si>
  <si>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</si>
  <si>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</si>
  <si>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</si>
  <si>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</si>
  <si>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</si>
  <si>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</si>
  <si>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</si>
  <si>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</si>
  <si>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</si>
  <si>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</si>
  <si>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</si>
  <si>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</si>
  <si>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</si>
  <si>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</si>
  <si>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</si>
  <si>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</si>
  <si>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</si>
  <si>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</si>
  <si>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</si>
  <si>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</si>
  <si>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</si>
  <si>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</si>
  <si>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</si>
  <si>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</si>
  <si>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</si>
  <si>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</si>
  <si>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</si>
  <si>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</si>
  <si>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</si>
  <si>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</si>
  <si>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</si>
  <si>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</si>
  <si>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</si>
  <si>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</si>
  <si>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</si>
  <si>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</si>
  <si>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</si>
  <si>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</si>
  <si>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</si>
  <si>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</si>
  <si>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</si>
  <si>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</si>
  <si>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</si>
  <si>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</si>
  <si>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</si>
  <si>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</si>
  <si>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</si>
  <si>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</si>
  <si>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</si>
  <si>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</si>
  <si>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</si>
  <si>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</si>
  <si>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</si>
  <si>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</si>
  <si>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</si>
  <si>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</si>
  <si>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</si>
  <si>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</si>
  <si>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</si>
  <si>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</si>
  <si>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</si>
  <si>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</si>
  <si>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</si>
  <si>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</si>
  <si>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</si>
  <si>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</si>
  <si>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</si>
  <si>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</si>
  <si>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</si>
  <si>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</si>
  <si>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</si>
  <si>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</si>
  <si>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</si>
  <si>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</si>
  <si>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</si>
  <si>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</si>
  <si>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</si>
  <si>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</si>
  <si>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</si>
  <si>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</si>
  <si>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</si>
  <si>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</si>
  <si>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</si>
  <si>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</si>
  <si>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</si>
  <si>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</si>
  <si>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</si>
  <si>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</si>
  <si>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</si>
  <si>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</si>
  <si>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</si>
  <si>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</si>
  <si>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</si>
  <si>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</si>
  <si>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</si>
  <si>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</si>
  <si>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</si>
  <si>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</si>
  <si>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</si>
  <si>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</si>
  <si>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</si>
  <si>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</si>
  <si>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</si>
  <si>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</si>
  <si>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</si>
  <si>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</si>
  <si>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</si>
  <si>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</si>
  <si>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</si>
  <si>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</si>
  <si>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</si>
  <si>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</si>
  <si>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</si>
  <si>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</si>
  <si>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</si>
  <si>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</si>
  <si>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</si>
  <si>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</si>
  <si>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</si>
  <si>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</si>
  <si>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</si>
  <si>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</si>
  <si>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</si>
  <si>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</si>
  <si>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</si>
  <si>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</si>
  <si>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</si>
  <si>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</si>
  <si>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</si>
  <si>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</si>
  <si>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</si>
  <si>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</si>
  <si>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</si>
  <si>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</si>
  <si>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</si>
  <si>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</si>
  <si>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</si>
  <si>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</si>
  <si>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</si>
  <si>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</si>
  <si>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</si>
  <si>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</si>
  <si>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</si>
  <si>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</si>
  <si>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</si>
  <si>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</si>
  <si>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</si>
  <si>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</si>
  <si>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</si>
  <si>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</si>
  <si>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</si>
  <si>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</si>
  <si>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</si>
  <si>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</si>
  <si>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</si>
  <si>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</si>
  <si>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</si>
  <si>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</si>
  <si>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</si>
  <si>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</si>
  <si>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</si>
  <si>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</si>
  <si>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</si>
  <si>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</si>
  <si>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</si>
  <si>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</si>
  <si>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</si>
  <si>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</si>
  <si>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</si>
  <si>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</si>
  <si>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</si>
  <si>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</si>
  <si>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</si>
  <si>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</si>
  <si>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</si>
  <si>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</si>
  <si>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</si>
  <si>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</si>
  <si>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</si>
  <si>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</si>
  <si>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</si>
  <si>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</si>
  <si>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</si>
  <si>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</si>
  <si>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</si>
  <si>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</si>
  <si>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</si>
  <si>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</si>
  <si>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</si>
  <si>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</si>
  <si>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</si>
  <si>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</si>
  <si>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</si>
  <si>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</si>
  <si>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</si>
  <si>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</si>
  <si>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</si>
  <si>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</si>
  <si>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</si>
  <si>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</si>
  <si>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</si>
  <si>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</si>
  <si>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</si>
  <si>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</si>
  <si>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</si>
  <si>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</si>
  <si>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</si>
  <si>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</si>
  <si>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</si>
  <si>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</si>
  <si>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</si>
  <si>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</si>
  <si>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</si>
  <si>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</si>
  <si>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</si>
  <si>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</si>
  <si>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</si>
  <si>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</si>
  <si>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</si>
  <si>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</si>
  <si>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</si>
  <si>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</si>
  <si>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</si>
  <si>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</si>
  <si>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</si>
  <si>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</si>
  <si>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</si>
  <si>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</si>
  <si>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</si>
  <si>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</si>
  <si>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</si>
  <si>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</si>
  <si>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</si>
  <si>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</si>
  <si>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</si>
  <si>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</si>
  <si>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</si>
  <si>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</si>
  <si>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</si>
  <si>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</si>
  <si>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</si>
  <si>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</si>
  <si>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</si>
  <si>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</si>
  <si>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</si>
  <si>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</si>
  <si>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</si>
  <si>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</si>
  <si>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</si>
  <si>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</si>
  <si>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</si>
  <si>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</si>
  <si>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</si>
  <si>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</si>
  <si>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</si>
  <si>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</si>
  <si>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</si>
  <si>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</si>
  <si>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</si>
  <si>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</si>
  <si>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</si>
  <si>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</si>
  <si>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</si>
  <si>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</si>
  <si>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</si>
  <si>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</si>
  <si>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</si>
  <si>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</si>
  <si>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</si>
  <si>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</si>
  <si>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</si>
  <si>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</si>
  <si>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</si>
  <si>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</si>
  <si>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</si>
  <si>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</si>
  <si>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</si>
  <si>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</si>
  <si>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</si>
  <si>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</si>
  <si>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</si>
  <si>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</si>
  <si>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</si>
  <si>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</si>
  <si>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</si>
  <si>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</si>
  <si>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</si>
  <si>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</si>
  <si>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</si>
  <si>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</si>
  <si>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</si>
  <si>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</si>
  <si>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</si>
  <si>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</si>
  <si>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</si>
  <si>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</si>
  <si>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</si>
  <si>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</si>
  <si>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</si>
  <si>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</si>
  <si>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</si>
  <si>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</si>
  <si>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</si>
  <si>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</si>
  <si>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</si>
  <si>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</si>
  <si>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</si>
  <si>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</si>
  <si>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</si>
  <si>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</si>
  <si>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</si>
  <si>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</si>
  <si>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</si>
  <si>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</si>
  <si>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</si>
  <si>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</si>
  <si>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</si>
  <si>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</si>
  <si>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</si>
  <si>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</si>
  <si>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</si>
  <si>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</si>
  <si>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</si>
  <si>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</si>
  <si>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</si>
  <si>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</si>
  <si>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</si>
  <si>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</si>
  <si>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</si>
  <si>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</si>
  <si>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</si>
  <si>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</si>
  <si>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</si>
  <si>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</si>
  <si>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</si>
  <si>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</si>
  <si>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</si>
  <si>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</si>
  <si>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</si>
  <si>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</si>
  <si>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</si>
  <si>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</si>
  <si>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</si>
  <si>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</si>
  <si>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</si>
  <si>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</si>
  <si>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</si>
  <si>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</si>
  <si>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</si>
  <si>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</si>
  <si>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</si>
  <si>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</si>
  <si>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</si>
  <si>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</si>
  <si>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</si>
  <si>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</si>
  <si>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</si>
  <si>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</si>
  <si>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</si>
  <si>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</si>
  <si>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</si>
  <si>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</si>
  <si>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</si>
  <si>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</si>
  <si>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</si>
  <si>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</si>
  <si>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</si>
  <si>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</si>
  <si>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</si>
  <si>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</si>
  <si>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</si>
  <si>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</si>
  <si>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</si>
  <si>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</si>
  <si>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</si>
  <si>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</si>
  <si>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</si>
  <si>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</si>
  <si>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</si>
  <si>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</si>
  <si>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</si>
  <si>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</si>
  <si>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</si>
  <si>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</si>
  <si>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</si>
  <si>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</si>
  <si>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</si>
  <si>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</si>
  <si>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</si>
  <si>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</si>
  <si>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</si>
  <si>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</si>
  <si>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</si>
  <si>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</si>
  <si>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</si>
  <si>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</si>
  <si>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</si>
  <si>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</si>
  <si>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</si>
  <si>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</si>
  <si>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</si>
  <si>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</si>
  <si>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</si>
  <si>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</si>
  <si>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</si>
  <si>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</si>
  <si>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</si>
  <si>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</si>
  <si>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</si>
  <si>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</si>
  <si>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</si>
  <si>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</si>
  <si>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</si>
  <si>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</si>
  <si>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</si>
  <si>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</si>
  <si>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</si>
  <si>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</si>
  <si>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</si>
  <si>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</si>
  <si>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</si>
  <si>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</si>
  <si>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</si>
  <si>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</si>
  <si>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</si>
  <si>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</si>
  <si>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</si>
  <si>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</si>
  <si>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</si>
  <si>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</si>
  <si>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</si>
  <si>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</si>
  <si>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</si>
  <si>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</si>
  <si>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</si>
  <si>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</si>
  <si>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</si>
  <si>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</si>
  <si>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</si>
  <si>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</si>
  <si>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</si>
  <si>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</si>
  <si>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</si>
  <si>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</si>
  <si>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</si>
  <si>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</si>
  <si>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</si>
  <si>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</si>
  <si>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</si>
  <si>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</si>
  <si>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</si>
  <si>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</si>
  <si>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</si>
  <si>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</si>
  <si>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</si>
  <si>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</si>
  <si>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</si>
  <si>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</si>
  <si>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</si>
  <si>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</si>
  <si>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</si>
  <si>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</si>
  <si>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</si>
  <si>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</si>
  <si>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</si>
  <si>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</si>
  <si>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</si>
  <si>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</si>
  <si>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</si>
  <si>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</si>
  <si>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</si>
  <si>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</si>
  <si>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</si>
  <si>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</si>
  <si>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</si>
  <si>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</si>
  <si>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</si>
  <si>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</si>
  <si>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</si>
  <si>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</si>
  <si>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</si>
  <si>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</si>
  <si>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</si>
  <si>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</si>
  <si>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</si>
  <si>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</si>
  <si>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</si>
  <si>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</si>
  <si>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</si>
  <si>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</si>
  <si>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</si>
  <si>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</si>
  <si>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</si>
  <si>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</si>
  <si>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</si>
  <si>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</si>
  <si>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</si>
  <si>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</si>
  <si>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</si>
  <si>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</si>
  <si>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</si>
  <si>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</si>
  <si>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</si>
  <si>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</si>
  <si>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</si>
  <si>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</si>
  <si>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</si>
  <si>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</si>
  <si>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</si>
  <si>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</si>
  <si>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</si>
  <si>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</si>
  <si>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</si>
  <si>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</si>
  <si>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</si>
  <si>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</si>
  <si>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</si>
  <si>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</si>
  <si>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</si>
  <si>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</si>
  <si>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</si>
  <si>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</si>
  <si>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</si>
  <si>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</si>
  <si>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</si>
  <si>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</si>
  <si>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</si>
  <si>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</si>
  <si>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</si>
  <si>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</si>
  <si>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</si>
  <si>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</si>
  <si>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</si>
  <si>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</si>
  <si>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</si>
  <si>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</si>
  <si>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</si>
  <si>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</si>
  <si>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</si>
  <si>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</si>
  <si>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</si>
  <si>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</si>
  <si>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</si>
  <si>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</si>
  <si>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</si>
  <si>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</si>
  <si>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</si>
  <si>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</si>
  <si>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</si>
  <si>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</si>
  <si>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</si>
  <si>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</si>
  <si>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</si>
  <si>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</si>
  <si>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</si>
  <si>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</si>
  <si>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</si>
  <si>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</si>
  <si>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</si>
  <si>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</si>
  <si>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</si>
  <si>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</si>
  <si>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</si>
  <si>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</si>
  <si>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</si>
  <si>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</si>
  <si>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</si>
  <si>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</si>
  <si>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</si>
  <si>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</si>
  <si>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</si>
  <si>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</si>
  <si>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</si>
  <si>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</si>
  <si>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</si>
  <si>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</si>
  <si>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</si>
  <si>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</si>
  <si>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</si>
  <si>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</si>
  <si>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</si>
  <si>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</si>
  <si>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</si>
  <si>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</si>
  <si>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</si>
  <si>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</si>
  <si>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</si>
  <si>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</si>
  <si>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</si>
  <si>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</si>
  <si>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</si>
  <si>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</si>
  <si>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</si>
  <si>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</si>
  <si>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</si>
  <si>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</si>
  <si>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</si>
  <si>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</si>
  <si>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</si>
  <si>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</si>
  <si>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</si>
  <si>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</si>
  <si>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</si>
  <si>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</si>
  <si>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</si>
  <si>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</si>
  <si>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</si>
  <si>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</si>
  <si>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</si>
  <si>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</si>
  <si>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</si>
  <si>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</si>
  <si>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</si>
  <si>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</si>
  <si>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</si>
  <si>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</si>
  <si>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</si>
  <si>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</si>
  <si>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</si>
  <si>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</si>
  <si>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</si>
  <si>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</si>
  <si>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</si>
  <si>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</si>
  <si>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</si>
  <si>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</si>
  <si>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</si>
  <si>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</si>
  <si>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</si>
  <si>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</si>
  <si>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</si>
  <si>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</si>
  <si>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</si>
  <si>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</si>
  <si>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</si>
  <si>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</si>
  <si>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</si>
  <si>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</si>
  <si>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</si>
  <si>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</si>
  <si>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</si>
  <si>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</si>
  <si>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</si>
  <si>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</si>
  <si>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</si>
  <si>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</si>
  <si>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</si>
  <si>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</si>
  <si>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</si>
  <si>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</si>
  <si>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</si>
  <si>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</si>
  <si>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</si>
  <si>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</si>
  <si>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</si>
  <si>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</si>
  <si>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</si>
  <si>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</si>
  <si>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</si>
  <si>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</si>
  <si>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</si>
  <si>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</si>
  <si>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</si>
  <si>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</si>
  <si>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</si>
  <si>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</si>
  <si>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</si>
  <si>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</si>
  <si>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</si>
  <si>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</si>
  <si>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</si>
  <si>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</si>
  <si>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</si>
  <si>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</si>
  <si>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</si>
  <si>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</si>
  <si>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</si>
  <si>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</si>
  <si>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</si>
  <si>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</si>
  <si>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</si>
  <si>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</si>
  <si>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</si>
  <si>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</si>
  <si>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</si>
  <si>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</si>
  <si>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</si>
  <si>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</si>
  <si>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</si>
  <si>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</si>
  <si>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</si>
  <si>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</si>
  <si>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</si>
  <si>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</si>
  <si>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</si>
  <si>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</si>
  <si>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</si>
  <si>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</si>
  <si>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</si>
  <si>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</si>
  <si>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</si>
  <si>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</si>
  <si>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</si>
  <si>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</si>
  <si>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</si>
  <si>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</si>
  <si>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</si>
  <si>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</si>
  <si>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</si>
  <si>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</si>
  <si>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</si>
  <si>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</si>
  <si>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</si>
  <si>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</si>
  <si>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</si>
  <si>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</si>
  <si>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</si>
  <si>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</si>
  <si>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</si>
  <si>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</si>
  <si>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</si>
  <si>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</si>
  <si>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</si>
  <si>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</si>
  <si>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</si>
  <si>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</si>
  <si>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</si>
  <si>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</si>
  <si>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</si>
  <si>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</si>
  <si>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</si>
  <si>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</si>
  <si>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</si>
  <si>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</si>
  <si>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</si>
  <si>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</si>
  <si>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</si>
  <si>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</si>
  <si>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</si>
  <si>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</si>
  <si>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</si>
  <si>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</si>
  <si>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</si>
  <si>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</si>
  <si>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</si>
  <si>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</si>
  <si>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</si>
  <si>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</si>
  <si>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</si>
  <si>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</si>
  <si>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</si>
  <si>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</si>
  <si>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</si>
  <si>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</si>
  <si>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</si>
  <si>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</si>
  <si>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</si>
  <si>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</si>
  <si>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</si>
  <si>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</si>
  <si>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</si>
  <si>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</si>
  <si>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</si>
  <si>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</si>
  <si>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</si>
  <si>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</si>
  <si>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</si>
  <si>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</si>
  <si>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</si>
  <si>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</si>
  <si>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</si>
  <si>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</si>
  <si>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</si>
  <si>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</si>
  <si>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</si>
  <si>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</si>
  <si>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</si>
  <si>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</si>
  <si>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</si>
  <si>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</si>
  <si>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</si>
  <si>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</si>
  <si>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</si>
  <si>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</si>
  <si>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</si>
  <si>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</si>
  <si>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</si>
  <si>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</si>
  <si>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</si>
  <si>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</si>
  <si>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</si>
  <si>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</si>
  <si>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</si>
  <si>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</si>
  <si>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</si>
  <si>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</si>
  <si>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</si>
  <si>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</si>
  <si>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</si>
  <si>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</si>
  <si>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</si>
  <si>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</si>
  <si>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</si>
  <si>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</si>
  <si>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</si>
  <si>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</si>
  <si>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</si>
  <si>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</si>
  <si>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</si>
  <si>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</si>
  <si>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</si>
  <si>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</si>
  <si>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</si>
  <si>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</si>
  <si>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</si>
  <si>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</si>
  <si>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</si>
  <si>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</si>
  <si>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</si>
  <si>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</si>
  <si>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</si>
  <si>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</si>
  <si>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</si>
  <si>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</si>
  <si>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</si>
  <si>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</si>
  <si>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</si>
  <si>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</si>
  <si>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</si>
  <si>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</si>
  <si>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</si>
  <si>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</si>
  <si>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</si>
  <si>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</si>
  <si>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</si>
  <si>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</si>
  <si>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</si>
  <si>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</si>
  <si>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</si>
  <si>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</si>
  <si>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</si>
  <si>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</si>
  <si>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</si>
  <si>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</si>
  <si>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</si>
  <si>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</si>
  <si>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</si>
  <si>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</si>
  <si>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</si>
  <si>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</si>
  <si>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</si>
  <si>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</si>
  <si>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</si>
  <si>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</si>
  <si>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</si>
  <si>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</si>
  <si>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</si>
  <si>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</si>
  <si>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</si>
  <si>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</si>
  <si>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</si>
  <si>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</si>
  <si>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</si>
  <si>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</si>
  <si>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</si>
  <si>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</si>
  <si>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</si>
  <si>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</si>
  <si>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</si>
  <si>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</si>
  <si>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</si>
  <si>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</si>
  <si>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</si>
  <si>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</si>
  <si>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</si>
  <si>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</si>
  <si>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</si>
  <si>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</si>
  <si>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</si>
  <si>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</si>
  <si>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</si>
  <si>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</si>
  <si>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</si>
  <si>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</si>
  <si>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</si>
  <si>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</si>
  <si>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</si>
  <si>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</si>
  <si>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</si>
  <si>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</si>
  <si>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</si>
  <si>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</si>
  <si>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</si>
  <si>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</si>
  <si>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</si>
  <si>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</si>
  <si>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</si>
  <si>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</si>
  <si>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</si>
  <si>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</si>
  <si>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</si>
  <si>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</si>
  <si>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</si>
  <si>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</si>
  <si>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</si>
  <si>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</si>
  <si>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</si>
  <si>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</si>
  <si>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</si>
  <si>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</si>
  <si>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</si>
  <si>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</si>
  <si>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</si>
  <si>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</si>
  <si>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</si>
  <si>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</si>
  <si>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</si>
  <si>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</si>
  <si>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</si>
  <si>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</si>
  <si>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</si>
  <si>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</si>
  <si>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</si>
  <si>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</si>
  <si>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</si>
  <si>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</si>
  <si>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</si>
  <si>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</si>
  <si>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</si>
  <si>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</si>
  <si>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</si>
  <si>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</si>
  <si>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</si>
  <si>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</si>
  <si>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</si>
  <si>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</si>
  <si>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</si>
  <si>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</si>
  <si>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</si>
  <si>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</si>
  <si>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</si>
  <si>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</si>
  <si>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</si>
  <si>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</si>
  <si>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</si>
  <si>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</si>
  <si>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</si>
  <si>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</si>
  <si>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</si>
  <si>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</si>
  <si>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</si>
  <si>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</si>
  <si>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</si>
  <si>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</si>
  <si>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</si>
  <si>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</si>
  <si>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</si>
  <si>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</si>
  <si>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</si>
  <si>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</si>
  <si>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</si>
  <si>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</si>
  <si>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</si>
  <si>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</si>
  <si>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</si>
  <si>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</si>
  <si>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</si>
  <si>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</si>
  <si>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</si>
  <si>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</si>
  <si>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</si>
  <si>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</si>
  <si>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</si>
  <si>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</si>
  <si>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</si>
  <si>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</si>
  <si>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</si>
  <si>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</si>
  <si>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</si>
  <si>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</si>
  <si>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</si>
  <si>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</si>
  <si>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</si>
  <si>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</si>
  <si>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</si>
  <si>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</si>
  <si>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</si>
  <si>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</si>
  <si>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</si>
  <si>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</si>
  <si>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</si>
  <si>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</si>
  <si>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</si>
  <si>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</si>
  <si>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</si>
  <si>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</si>
  <si>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</si>
  <si>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</si>
  <si>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</si>
  <si>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</si>
  <si>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</si>
  <si>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</si>
  <si>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</si>
  <si>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</si>
  <si>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</si>
  <si>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</si>
  <si>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</si>
  <si>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</si>
  <si>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</si>
  <si>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</si>
  <si>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</si>
  <si>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</si>
  <si>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</si>
  <si>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</si>
  <si>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</si>
  <si>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</si>
  <si>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</si>
  <si>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</si>
  <si>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</si>
  <si>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</si>
  <si>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</si>
  <si>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</si>
  <si>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</si>
  <si>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</si>
  <si>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</si>
  <si>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</si>
  <si>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</si>
  <si>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</si>
  <si>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</si>
  <si>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</si>
  <si>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</si>
  <si>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</si>
  <si>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</si>
  <si>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</si>
  <si>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</si>
  <si>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</si>
  <si>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</si>
  <si>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</si>
  <si>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</si>
  <si>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</si>
  <si>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</si>
  <si>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</si>
  <si>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</si>
  <si>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</si>
  <si>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</si>
  <si>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</si>
  <si>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</si>
  <si>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</si>
  <si>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</si>
  <si>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</si>
  <si>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</si>
  <si>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</si>
  <si>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</si>
  <si>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</si>
  <si>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</si>
  <si>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</si>
  <si>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</si>
  <si>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</si>
  <si>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</si>
  <si>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</si>
  <si>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</si>
  <si>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</si>
  <si>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</si>
  <si>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</si>
  <si>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</si>
  <si>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</si>
  <si>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</si>
  <si>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</si>
  <si>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</si>
  <si>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</si>
  <si>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</si>
  <si>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</si>
  <si>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</si>
  <si>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</si>
  <si>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</si>
  <si>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</si>
  <si>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</si>
  <si>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</si>
  <si>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</si>
  <si>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</si>
  <si>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</si>
  <si>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</si>
  <si>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</si>
  <si>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</si>
  <si>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</si>
  <si>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</si>
  <si>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</si>
  <si>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</si>
  <si>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</si>
  <si>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</si>
  <si>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</si>
  <si>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</si>
  <si>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</si>
  <si>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</si>
  <si>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</si>
  <si>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</si>
  <si>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</si>
  <si>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</si>
  <si>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</si>
  <si>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</si>
  <si>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</si>
  <si>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</si>
  <si>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</si>
  <si>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</si>
  <si>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</si>
  <si>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</si>
  <si>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</si>
  <si>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</si>
  <si>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</si>
  <si>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</si>
  <si>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</si>
  <si>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</si>
  <si>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</si>
  <si>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</si>
  <si>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</si>
  <si>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</si>
  <si>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</si>
  <si>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</si>
  <si>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</si>
  <si>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</si>
  <si>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</si>
  <si>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</si>
  <si>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</si>
  <si>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</si>
  <si>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</si>
  <si>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</si>
  <si>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</si>
  <si>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</si>
  <si>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</si>
  <si>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</si>
  <si>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</si>
  <si>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</si>
  <si>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</si>
  <si>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</si>
  <si>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</si>
  <si>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</si>
  <si>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</si>
  <si>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</si>
  <si>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</si>
  <si>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</si>
  <si>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</si>
  <si>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</si>
  <si>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</si>
  <si>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</si>
  <si>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</si>
  <si>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</si>
  <si>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</si>
  <si>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</si>
  <si>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</si>
  <si>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</si>
  <si>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</si>
  <si>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</si>
  <si>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</si>
  <si>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</si>
  <si>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</si>
  <si>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</si>
  <si>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</si>
  <si>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</si>
  <si>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</si>
  <si>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</si>
  <si>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</si>
  <si>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</si>
  <si>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</si>
  <si>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</si>
  <si>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</si>
  <si>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</si>
  <si>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</si>
  <si>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</si>
  <si>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</si>
  <si>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</si>
  <si>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</si>
  <si>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</si>
  <si>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</si>
  <si>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</si>
  <si>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</si>
  <si>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</si>
  <si>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</si>
  <si>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</si>
  <si>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</si>
  <si>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</si>
  <si>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</si>
  <si>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</si>
  <si>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</si>
  <si>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</si>
  <si>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</si>
  <si>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</si>
  <si>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</si>
  <si>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</si>
  <si>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</si>
  <si>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</si>
  <si>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</si>
  <si>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</si>
  <si>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</si>
  <si>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</si>
  <si>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</si>
  <si>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</si>
  <si>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</si>
  <si>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</si>
  <si>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</si>
  <si>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</si>
  <si>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</si>
  <si>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</si>
  <si>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</si>
  <si>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</si>
  <si>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</si>
  <si>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</si>
  <si>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</si>
  <si>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</si>
  <si>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</si>
  <si>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</si>
  <si>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</si>
  <si>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</si>
  <si>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</si>
  <si>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</si>
  <si>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</si>
  <si>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</si>
  <si>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</si>
  <si>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</si>
  <si>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</si>
  <si>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</si>
  <si>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</si>
  <si>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</si>
  <si>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</si>
  <si>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</si>
  <si>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</si>
  <si>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</si>
  <si>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</si>
  <si>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</si>
  <si>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</si>
  <si>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</si>
  <si>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</si>
  <si>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</si>
  <si>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</si>
  <si>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</si>
  <si>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</si>
  <si>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</si>
  <si>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</si>
  <si>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</si>
  <si>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</si>
  <si>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</si>
  <si>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</si>
  <si>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</si>
  <si>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</si>
  <si>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</si>
  <si>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</si>
  <si>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</si>
  <si>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</si>
  <si>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</si>
  <si>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</si>
  <si>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</si>
  <si>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</si>
  <si>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</si>
  <si>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</si>
  <si>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</si>
  <si>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</si>
  <si>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</si>
  <si>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</si>
  <si>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</si>
  <si>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</si>
  <si>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</si>
  <si>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</si>
  <si>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</si>
  <si>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</si>
  <si>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</si>
  <si>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</si>
  <si>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</si>
  <si>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</si>
  <si>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</si>
  <si>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</si>
  <si>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</si>
  <si>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</si>
  <si>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</si>
  <si>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</si>
  <si>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</si>
  <si>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</si>
  <si>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</si>
  <si>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</si>
  <si>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</si>
  <si>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</si>
  <si>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</si>
  <si>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</si>
  <si>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</si>
  <si>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</si>
  <si>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</si>
  <si>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</si>
  <si>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</si>
  <si>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</si>
  <si>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</si>
  <si>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</si>
  <si>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</si>
  <si>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</si>
  <si>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</si>
  <si>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</si>
  <si>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</si>
  <si>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</si>
  <si>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</si>
  <si>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</si>
  <si>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</si>
  <si>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</si>
  <si>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</si>
  <si>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</si>
  <si>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</si>
  <si>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</si>
  <si>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</si>
  <si>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</si>
  <si>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</si>
  <si>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</si>
  <si>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</si>
  <si>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</si>
  <si>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</si>
  <si>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</si>
  <si>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</si>
  <si>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</si>
  <si>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</si>
  <si>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</si>
  <si>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</si>
  <si>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</si>
  <si>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</si>
  <si>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</si>
  <si>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</si>
  <si>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</si>
  <si>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</si>
  <si>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</si>
  <si>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</si>
  <si>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</si>
  <si>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</si>
  <si>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</si>
  <si>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</si>
  <si>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</si>
  <si>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</si>
  <si>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</si>
  <si>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</si>
  <si>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</si>
  <si>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</si>
  <si>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</si>
  <si>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</si>
  <si>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</si>
  <si>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</si>
  <si>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</si>
  <si>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</si>
  <si>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</si>
  <si>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</si>
  <si>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</si>
  <si>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</si>
  <si>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</si>
  <si>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</si>
  <si>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</si>
  <si>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</si>
  <si>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</si>
  <si>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</si>
  <si>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</si>
  <si>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</si>
  <si>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</si>
  <si>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</si>
  <si>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</si>
  <si>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</si>
  <si>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</si>
  <si>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</si>
  <si>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</si>
  <si>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</si>
  <si>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</si>
  <si>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</si>
  <si>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</si>
  <si>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</si>
  <si>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</si>
  <si>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</si>
  <si>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</si>
  <si>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</si>
  <si>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</si>
  <si>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</si>
  <si>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</si>
  <si>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</si>
  <si>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</si>
  <si>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</si>
  <si>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</si>
  <si>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</si>
  <si>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</si>
  <si>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</si>
  <si>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</si>
  <si>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</si>
  <si>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</si>
  <si>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</si>
  <si>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</si>
  <si>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</si>
  <si>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</si>
  <si>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</si>
  <si>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</si>
  <si>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</si>
  <si>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</si>
  <si>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</si>
  <si>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</si>
  <si>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</si>
  <si>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</si>
  <si>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</si>
  <si>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</si>
  <si>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</si>
  <si>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</si>
  <si>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</si>
  <si>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</si>
  <si>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</si>
  <si>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</si>
  <si>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</si>
  <si>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</si>
  <si>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</si>
  <si>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</si>
  <si>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</si>
  <si>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</si>
  <si>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</si>
  <si>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</si>
  <si>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</si>
  <si>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</si>
  <si>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</si>
  <si>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</si>
  <si>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</si>
  <si>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</si>
  <si>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</si>
  <si>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</si>
  <si>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</si>
  <si>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</si>
  <si>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</si>
  <si>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</si>
  <si>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</si>
  <si>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</si>
  <si>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</si>
  <si>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</si>
  <si>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</si>
  <si>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</si>
  <si>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</si>
  <si>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</si>
  <si>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</si>
  <si>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</si>
  <si>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</si>
  <si>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</si>
  <si>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</si>
  <si>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</si>
  <si>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</si>
  <si>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</si>
  <si>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</si>
  <si>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</si>
  <si>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</si>
  <si>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</si>
  <si>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</si>
  <si>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</si>
  <si>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</si>
  <si>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</si>
  <si>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</si>
  <si>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</si>
  <si>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</si>
  <si>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</si>
  <si>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</si>
  <si>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</si>
  <si>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</si>
  <si>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</si>
  <si>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</si>
  <si>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</si>
  <si>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</si>
  <si>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</si>
  <si>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</si>
  <si>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</si>
  <si>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</si>
  <si>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</si>
  <si>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</si>
  <si>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</si>
  <si>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</si>
  <si>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</si>
  <si>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</si>
  <si>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</si>
  <si>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</si>
  <si>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</si>
  <si>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</si>
  <si>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</si>
  <si>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</si>
  <si>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</si>
  <si>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</si>
  <si>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</si>
  <si>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</si>
  <si>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</si>
  <si>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</si>
  <si>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</si>
  <si>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</si>
  <si>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</si>
  <si>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</si>
  <si>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</si>
  <si>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</si>
  <si>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</si>
  <si>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</si>
  <si>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</si>
  <si>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</si>
  <si>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</si>
  <si>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</si>
  <si>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</si>
  <si>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</si>
  <si>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</si>
  <si>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</si>
  <si>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</si>
  <si>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</si>
  <si>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</si>
  <si>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</si>
  <si>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</si>
  <si>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</si>
  <si>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</si>
  <si>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</si>
  <si>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</si>
  <si>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</si>
  <si>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</si>
  <si>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</si>
  <si>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</si>
  <si>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</si>
  <si>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</si>
  <si>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</si>
  <si>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</si>
  <si>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</si>
  <si>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</si>
  <si>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</si>
  <si>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</si>
  <si>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</si>
  <si>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</si>
  <si>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</si>
  <si>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</si>
  <si>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</si>
  <si>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</si>
  <si>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</si>
  <si>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</si>
  <si>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</si>
  <si>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</si>
  <si>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</si>
  <si>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</si>
  <si>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</si>
  <si>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</si>
  <si>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</si>
  <si>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</si>
  <si>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</si>
  <si>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</si>
  <si>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</si>
  <si>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</si>
  <si>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</si>
  <si>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</si>
  <si>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</si>
  <si>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</si>
  <si>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</si>
  <si>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</si>
  <si>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</si>
  <si>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</si>
  <si>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</si>
  <si>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</si>
  <si>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</si>
  <si>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</si>
  <si>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</si>
  <si>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</si>
  <si>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</si>
  <si>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</si>
  <si>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</si>
  <si>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</si>
  <si>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</si>
  <si>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</si>
  <si>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</si>
  <si>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</si>
  <si>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</si>
  <si>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</si>
  <si>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</si>
  <si>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</si>
  <si>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</si>
  <si>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</si>
  <si>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</si>
  <si>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</si>
  <si>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</si>
  <si>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</si>
  <si>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</si>
  <si>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</si>
  <si>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</si>
  <si>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</si>
  <si>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</si>
  <si>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</si>
  <si>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</si>
  <si>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</si>
  <si>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</si>
  <si>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</si>
  <si>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</si>
  <si>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</si>
  <si>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</si>
  <si>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</si>
  <si>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</si>
  <si>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</si>
  <si>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</si>
  <si>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</si>
  <si>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</si>
  <si>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</si>
  <si>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</si>
  <si>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</si>
  <si>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</si>
  <si>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</si>
  <si>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</si>
  <si>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</si>
  <si>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</si>
  <si>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</si>
  <si>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</si>
  <si>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</si>
  <si>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</si>
  <si>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</si>
  <si>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</si>
  <si>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</si>
  <si>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</si>
  <si>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</si>
  <si>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</si>
  <si>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</si>
  <si>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</si>
  <si>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</si>
  <si>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</si>
  <si>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</si>
  <si>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</si>
  <si>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</si>
  <si>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</si>
  <si>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</si>
  <si>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</si>
  <si>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</si>
  <si>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</si>
  <si>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</si>
  <si>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</si>
  <si>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</si>
  <si>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</si>
  <si>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</si>
  <si>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</si>
  <si>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</si>
  <si>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</si>
  <si>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</si>
  <si>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</si>
  <si>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</si>
  <si>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</si>
  <si>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</si>
  <si>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</si>
  <si>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</si>
  <si>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</si>
  <si>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</si>
  <si>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</si>
  <si>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</si>
  <si>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</si>
  <si>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</si>
  <si>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</si>
  <si>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</si>
  <si>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</si>
  <si>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</si>
  <si>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</si>
  <si>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</si>
  <si>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</si>
  <si>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</si>
  <si>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</si>
  <si>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</si>
  <si>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</si>
  <si>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</si>
  <si>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</si>
  <si>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</si>
  <si>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</si>
  <si>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</si>
  <si>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</si>
  <si>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</si>
  <si>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</si>
  <si>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</si>
  <si>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</si>
  <si>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</si>
  <si>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</si>
  <si>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</si>
  <si>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</si>
  <si>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</si>
  <si>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</si>
  <si>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</si>
  <si>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</si>
  <si>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</si>
  <si>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</si>
  <si>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</si>
  <si>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</si>
  <si>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</si>
  <si>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</si>
  <si>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</si>
  <si>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</si>
  <si>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</si>
  <si>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</si>
  <si>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</si>
  <si>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</si>
  <si>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</si>
  <si>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</si>
  <si>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</si>
  <si>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</si>
  <si>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</si>
  <si>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</si>
  <si>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</si>
  <si>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</si>
  <si>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</si>
  <si>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</si>
  <si>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</si>
  <si>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</si>
  <si>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</si>
  <si>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</si>
  <si>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</si>
  <si>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</si>
  <si>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</si>
  <si>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</si>
  <si>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</si>
  <si>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</si>
  <si>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</si>
  <si>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</si>
  <si>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</si>
  <si>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</si>
  <si>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</si>
  <si>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</si>
  <si>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</si>
  <si>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</si>
  <si>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</si>
  <si>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</si>
  <si>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</si>
  <si>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</si>
  <si>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</si>
  <si>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</si>
  <si>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</si>
  <si>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</si>
  <si>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</si>
  <si>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</si>
  <si>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</si>
  <si>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</si>
  <si>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</si>
  <si>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</si>
  <si>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</si>
  <si>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</si>
  <si>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</si>
  <si>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</si>
  <si>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</si>
  <si>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</si>
  <si>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</si>
  <si>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</si>
  <si>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</si>
  <si>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</si>
  <si>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</si>
  <si>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</si>
  <si>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</si>
  <si>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</si>
  <si>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</si>
  <si>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</si>
  <si>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</si>
  <si>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</si>
  <si>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</si>
  <si>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</si>
  <si>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</si>
  <si>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</si>
  <si>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</si>
  <si>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</si>
  <si>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</si>
  <si>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</si>
  <si>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</si>
  <si>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</si>
  <si>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</si>
  <si>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</si>
  <si>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</si>
  <si>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</si>
  <si>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</si>
  <si>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</si>
  <si>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</si>
  <si>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</si>
  <si>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</si>
  <si>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</si>
  <si>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</si>
  <si>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</si>
  <si>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</si>
  <si>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</si>
  <si>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</si>
  <si>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</si>
  <si>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</si>
  <si>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</si>
  <si>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</si>
  <si>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</si>
  <si>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</si>
  <si>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</si>
  <si>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</si>
  <si>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</si>
  <si>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</si>
  <si>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</si>
  <si>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</si>
  <si>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</si>
  <si>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</si>
  <si>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</si>
  <si>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</si>
  <si>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</si>
  <si>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</si>
  <si>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</si>
  <si>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</si>
  <si>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</si>
  <si>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</si>
  <si>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</si>
  <si>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</si>
  <si>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</si>
  <si>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</si>
  <si>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</si>
  <si>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</si>
  <si>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</si>
  <si>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</si>
  <si>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</si>
  <si>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</si>
  <si>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</si>
  <si>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</si>
  <si>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</si>
  <si>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</si>
  <si>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</si>
  <si>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</si>
  <si>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</si>
  <si>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</si>
  <si>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</si>
  <si>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</si>
  <si>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</si>
  <si>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</si>
  <si>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</si>
  <si>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</si>
  <si>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</si>
  <si>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</si>
  <si>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</si>
  <si>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</si>
  <si>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</si>
  <si>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</si>
  <si>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</si>
  <si>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</si>
  <si>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</si>
  <si>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</si>
  <si>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</si>
  <si>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</si>
  <si>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</si>
  <si>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</si>
  <si>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</si>
  <si>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</si>
  <si>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</si>
  <si>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</si>
  <si>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</si>
  <si>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</si>
  <si>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</si>
  <si>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</si>
  <si>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</si>
  <si>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</si>
  <si>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</si>
  <si>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</si>
  <si>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</si>
  <si>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</si>
  <si>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</si>
  <si>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</si>
  <si>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</si>
  <si>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</si>
  <si>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</si>
  <si>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</si>
  <si>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</si>
  <si>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</si>
  <si>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</si>
  <si>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</si>
  <si>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</si>
  <si>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</si>
  <si>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</si>
  <si>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</si>
  <si>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</si>
  <si>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</si>
  <si>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</si>
  <si>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</si>
  <si>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</si>
  <si>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</si>
  <si>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</si>
  <si>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</si>
  <si>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</si>
  <si>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</si>
  <si>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</si>
  <si>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</si>
  <si>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</si>
  <si>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</si>
  <si>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</si>
  <si>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</si>
  <si>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</si>
  <si>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</si>
  <si>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</si>
  <si>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</si>
  <si>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</si>
  <si>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</si>
  <si>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</si>
  <si>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</si>
  <si>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</si>
  <si>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</si>
  <si>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</si>
  <si>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</si>
  <si>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</si>
  <si>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</si>
  <si>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</si>
  <si>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</si>
  <si>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</si>
  <si>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</si>
  <si>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</si>
  <si>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</si>
  <si>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</si>
  <si>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</si>
  <si>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</si>
  <si>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</si>
  <si>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</si>
  <si>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</si>
  <si>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</si>
  <si>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</si>
  <si>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</si>
  <si>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</si>
  <si>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</si>
  <si>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</si>
  <si>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</si>
  <si>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</si>
  <si>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</si>
  <si>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</si>
  <si>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</si>
  <si>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</si>
  <si>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</si>
  <si>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</si>
  <si>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</si>
  <si>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</si>
  <si>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</si>
  <si>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</si>
  <si>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</si>
  <si>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</si>
  <si>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</si>
  <si>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</si>
  <si>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</si>
  <si>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</si>
  <si>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</si>
  <si>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</si>
  <si>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</si>
  <si>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</si>
  <si>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</si>
  <si>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</si>
  <si>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</si>
  <si>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</si>
  <si>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</si>
  <si>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</si>
  <si>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</si>
  <si>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</si>
  <si>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</si>
  <si>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</si>
  <si>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</si>
  <si>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</si>
  <si>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</si>
  <si>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</si>
  <si>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</si>
  <si>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</si>
  <si>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</si>
  <si>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</si>
  <si>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</si>
  <si>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</si>
  <si>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</si>
  <si>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</si>
  <si>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</si>
  <si>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</si>
  <si>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</si>
  <si>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</si>
  <si>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</si>
  <si>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</si>
  <si>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</si>
  <si>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</si>
  <si>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</si>
  <si>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</si>
  <si>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</si>
  <si>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</si>
  <si>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</si>
  <si>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</si>
  <si>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</si>
  <si>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</si>
  <si>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</si>
  <si>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</si>
  <si>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</si>
  <si>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</si>
  <si>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</si>
  <si>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</si>
  <si>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</si>
  <si>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</si>
  <si>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</si>
  <si>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</si>
  <si>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</si>
  <si>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</si>
  <si>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</si>
  <si>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</si>
  <si>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</si>
  <si>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</si>
  <si>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</si>
  <si>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</si>
  <si>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</si>
  <si>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</si>
  <si>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</si>
  <si>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</si>
  <si>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</si>
  <si>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</si>
  <si>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</si>
  <si>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</si>
  <si>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</si>
  <si>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</si>
  <si>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</si>
  <si>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</si>
  <si>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</si>
  <si>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</si>
  <si>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</si>
  <si>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</si>
  <si>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</si>
  <si>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</si>
  <si>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</si>
  <si>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</si>
  <si>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</si>
  <si>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</si>
  <si>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</si>
  <si>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</si>
  <si>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</si>
  <si>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</si>
  <si>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</si>
  <si>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</si>
  <si>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</si>
  <si>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</si>
  <si>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</si>
  <si>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</si>
  <si>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</si>
  <si>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</si>
  <si>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</si>
  <si>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</si>
  <si>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</si>
  <si>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</si>
  <si>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</si>
  <si>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</si>
  <si>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</si>
  <si>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</si>
  <si>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</si>
  <si>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</si>
  <si>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</si>
  <si>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</si>
  <si>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</si>
  <si>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</si>
  <si>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</si>
  <si>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</si>
  <si>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</si>
  <si>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</si>
  <si>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</si>
  <si>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</si>
  <si>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</si>
  <si>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</si>
  <si>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</si>
  <si>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</si>
  <si>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</si>
  <si>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</si>
  <si>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</si>
  <si>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</si>
  <si>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</si>
  <si>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</si>
  <si>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</si>
  <si>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</si>
  <si>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</si>
  <si>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</si>
  <si>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</si>
  <si>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</si>
  <si>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</si>
  <si>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</si>
  <si>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</si>
  <si>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</si>
  <si>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</si>
  <si>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</si>
  <si>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</si>
  <si>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</si>
  <si>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</si>
  <si>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</si>
  <si>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</si>
  <si>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</si>
  <si>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</si>
  <si>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</si>
  <si>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</si>
  <si>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</si>
  <si>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</si>
  <si>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</si>
  <si>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</si>
  <si>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</si>
  <si>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</si>
  <si>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</si>
  <si>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</si>
  <si>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</si>
  <si>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</si>
  <si>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</si>
  <si>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</si>
  <si>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</si>
  <si>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</si>
  <si>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</si>
  <si>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</si>
  <si>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</si>
  <si>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</si>
  <si>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</si>
  <si>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</si>
  <si>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</si>
  <si>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</si>
  <si>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</si>
  <si>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</si>
  <si>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</si>
  <si>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</si>
  <si>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</si>
  <si>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</si>
  <si>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</si>
  <si>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</si>
  <si>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</si>
  <si>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</si>
  <si>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</si>
  <si>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</si>
  <si>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</si>
  <si>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</si>
  <si>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</si>
  <si>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</si>
  <si>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</si>
  <si>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</si>
  <si>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</si>
  <si>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</si>
  <si>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</si>
  <si>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</si>
  <si>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</si>
  <si>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</si>
  <si>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</si>
  <si>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</si>
  <si>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</si>
  <si>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</si>
  <si>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</si>
  <si>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</si>
  <si>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</si>
  <si>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</si>
  <si>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</si>
  <si>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</si>
  <si>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</si>
  <si>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</si>
  <si>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</si>
  <si>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</si>
  <si>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</si>
  <si>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</si>
  <si>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</si>
  <si>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</si>
  <si>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</si>
  <si>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</si>
  <si>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</si>
  <si>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</si>
  <si>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</si>
  <si>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</si>
  <si>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</si>
  <si>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</si>
  <si>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</si>
  <si>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</si>
  <si>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</si>
  <si>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</si>
  <si>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</si>
  <si>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</si>
  <si>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</si>
  <si>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</si>
  <si>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</si>
  <si>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</si>
  <si>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</si>
  <si>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</si>
  <si>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</si>
  <si>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</si>
  <si>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</si>
  <si>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</si>
  <si>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</si>
  <si>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</si>
  <si>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</si>
  <si>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</si>
  <si>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</si>
  <si>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</si>
  <si>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</si>
  <si>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</si>
  <si>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</si>
  <si>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</si>
  <si>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</si>
  <si>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</si>
  <si>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</si>
  <si>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</si>
  <si>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</si>
  <si>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</si>
  <si>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</si>
  <si>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</si>
  <si>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</si>
  <si>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</si>
  <si>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</si>
  <si>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</si>
  <si>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</si>
  <si>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</si>
  <si>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</si>
  <si>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</si>
  <si>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</si>
  <si>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</si>
  <si>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</si>
  <si>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</si>
  <si>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</si>
  <si>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</si>
  <si>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</si>
  <si>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</si>
  <si>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</si>
  <si>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</si>
  <si>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</si>
  <si>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</si>
  <si>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</si>
  <si>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</si>
  <si>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</si>
  <si>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</si>
  <si>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</si>
  <si>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</si>
  <si>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</si>
  <si>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</si>
  <si>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</si>
  <si>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</si>
  <si>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</si>
  <si>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</si>
  <si>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</si>
  <si>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</si>
  <si>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</si>
  <si>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</si>
  <si>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</si>
  <si>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</si>
  <si>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</si>
  <si>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</si>
  <si>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</si>
  <si>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</si>
  <si>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</si>
  <si>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</si>
  <si>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</si>
  <si>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</si>
  <si>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</si>
  <si>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</si>
  <si>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</si>
  <si>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</si>
  <si>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</si>
  <si>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</si>
  <si>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</si>
  <si>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</si>
  <si>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</si>
  <si>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</si>
  <si>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</si>
  <si>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</si>
  <si>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</si>
  <si>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</si>
  <si>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</si>
  <si>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</si>
  <si>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</si>
  <si>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</si>
  <si>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</si>
  <si>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</si>
  <si>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</si>
  <si>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</si>
  <si>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</si>
  <si>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</si>
  <si>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</si>
  <si>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</si>
  <si>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</si>
  <si>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</si>
  <si>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</si>
  <si>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</si>
  <si>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</si>
  <si>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</si>
  <si>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</si>
  <si>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</si>
  <si>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</si>
  <si>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</si>
  <si>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</si>
  <si>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</si>
  <si>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</si>
  <si>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</si>
  <si>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</si>
  <si>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</si>
  <si>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</si>
  <si>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</si>
  <si>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</si>
  <si>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</si>
  <si>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</si>
  <si>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</si>
  <si>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</si>
  <si>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</si>
  <si>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</si>
  <si>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</si>
  <si>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</si>
  <si>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</si>
  <si>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</si>
  <si>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</si>
  <si>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</si>
  <si>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</si>
  <si>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</si>
  <si>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</si>
  <si>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</si>
  <si>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</si>
  <si>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</si>
  <si>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</si>
  <si>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</si>
  <si>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</si>
  <si>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</si>
  <si>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</si>
  <si>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</si>
  <si>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</si>
  <si>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</si>
  <si>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</si>
  <si>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</si>
  <si>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</si>
  <si>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</si>
  <si>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</si>
  <si>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</si>
  <si>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</si>
  <si>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</si>
  <si>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</si>
  <si>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</si>
  <si>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</si>
  <si>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</si>
  <si>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</si>
  <si>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</si>
  <si>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</si>
  <si>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</si>
  <si>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</si>
  <si>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</si>
  <si>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</si>
  <si>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</si>
  <si>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</si>
  <si>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</si>
  <si>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</si>
  <si>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</si>
  <si>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</si>
  <si>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</si>
  <si>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</si>
  <si>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</si>
  <si>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</si>
  <si>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</si>
  <si>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</si>
  <si>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</si>
  <si>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</si>
  <si>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</si>
  <si>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</si>
  <si>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</si>
  <si>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</si>
  <si>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</si>
  <si>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</si>
  <si>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</si>
  <si>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</si>
  <si>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</si>
  <si>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</si>
  <si>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</si>
  <si>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</si>
  <si>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</si>
  <si>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</si>
  <si>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</si>
  <si>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</si>
  <si>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</si>
  <si>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</si>
  <si>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</si>
  <si>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</si>
  <si>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</si>
  <si>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</si>
  <si>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</si>
  <si>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</si>
  <si>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</si>
  <si>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</si>
  <si>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</si>
  <si>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</si>
  <si>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</si>
  <si>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</si>
  <si>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</si>
  <si>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</si>
  <si>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</si>
  <si>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</si>
  <si>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</si>
  <si>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</si>
  <si>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</si>
  <si>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</si>
  <si>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</si>
  <si>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</si>
  <si>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</si>
  <si>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</si>
  <si>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</si>
  <si>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</si>
  <si>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</si>
  <si>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</si>
  <si>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</si>
  <si>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</si>
  <si>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</si>
  <si>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</si>
  <si>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</si>
  <si>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</si>
  <si>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</si>
  <si>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</si>
  <si>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</si>
  <si>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</si>
  <si>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</si>
  <si>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</si>
  <si>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</si>
  <si>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</si>
  <si>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</si>
  <si>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</si>
  <si>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</si>
  <si>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</si>
  <si>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</si>
  <si>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</si>
  <si>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</si>
  <si>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</si>
  <si>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</si>
  <si>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</si>
  <si>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</si>
  <si>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</si>
  <si>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</si>
  <si>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</si>
  <si>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</si>
  <si>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</si>
  <si>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</si>
  <si>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</si>
  <si>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</si>
  <si>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</si>
  <si>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</si>
  <si>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</si>
  <si>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</si>
  <si>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</si>
  <si>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</si>
  <si>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</si>
  <si>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</si>
  <si>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</si>
  <si>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</si>
  <si>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</si>
  <si>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</si>
  <si>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</si>
  <si>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</si>
  <si>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</si>
  <si>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</si>
  <si>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</si>
  <si>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</si>
  <si>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</si>
  <si>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</si>
  <si>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</si>
  <si>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</si>
  <si>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</si>
  <si>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</si>
  <si>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</si>
  <si>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</si>
  <si>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</si>
  <si>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</si>
  <si>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</si>
  <si>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</si>
  <si>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</si>
  <si>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</si>
  <si>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</si>
  <si>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</si>
  <si>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</si>
  <si>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</si>
  <si>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</si>
  <si>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</si>
  <si>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</si>
  <si>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</si>
  <si>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</si>
  <si>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</si>
  <si>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</si>
  <si>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</si>
  <si>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</si>
  <si>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</si>
  <si>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</si>
  <si>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</si>
  <si>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</si>
  <si>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</si>
  <si>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</si>
  <si>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</si>
  <si>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</si>
  <si>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</si>
  <si>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</si>
  <si>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</si>
  <si>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</si>
  <si>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</si>
  <si>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</si>
  <si>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</si>
  <si>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</si>
  <si>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</si>
  <si>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</si>
  <si>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</si>
  <si>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</si>
  <si>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</si>
  <si>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</si>
  <si>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</si>
  <si>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</si>
  <si>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</si>
  <si>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</si>
  <si>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</si>
  <si>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</si>
  <si>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</si>
  <si>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</si>
  <si>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</si>
  <si>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</si>
  <si>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</si>
  <si>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</si>
  <si>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</si>
  <si>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</si>
  <si>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</si>
  <si>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</si>
  <si>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</si>
  <si>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</si>
  <si>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</si>
  <si>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</si>
  <si>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</si>
  <si>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</si>
  <si>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</si>
  <si>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</si>
  <si>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</si>
  <si>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</si>
  <si>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</si>
  <si>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</si>
  <si>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</si>
  <si>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</si>
  <si>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</si>
  <si>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</si>
  <si>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</si>
  <si>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</si>
  <si>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</si>
  <si>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</si>
  <si>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</si>
  <si>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</si>
  <si>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</si>
  <si>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</si>
  <si>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</si>
  <si>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</si>
  <si>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</si>
  <si>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</si>
  <si>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</si>
  <si>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</si>
  <si>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</si>
  <si>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</si>
  <si>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</si>
  <si>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</si>
  <si>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</si>
  <si>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</si>
  <si>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</si>
  <si>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</si>
  <si>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</si>
  <si>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</si>
  <si>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</si>
  <si>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</si>
  <si>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</si>
  <si>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</si>
  <si>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</si>
  <si>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</si>
  <si>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</si>
  <si>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</si>
  <si>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</si>
  <si>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</si>
  <si>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</si>
  <si>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</si>
  <si>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</si>
  <si>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</si>
  <si>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</si>
  <si>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</si>
  <si>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</si>
  <si>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</si>
  <si>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</si>
  <si>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</si>
  <si>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</si>
  <si>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</si>
  <si>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</si>
  <si>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</si>
  <si>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</si>
  <si>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</si>
  <si>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</si>
  <si>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</si>
  <si>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</si>
  <si>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</si>
  <si>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</si>
  <si>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</si>
  <si>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</si>
  <si>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</si>
  <si>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</si>
  <si>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</si>
  <si>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</si>
  <si>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</si>
  <si>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</si>
  <si>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</si>
  <si>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</si>
  <si>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</si>
  <si>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</si>
  <si>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</si>
  <si>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</si>
  <si>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</si>
  <si>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</si>
  <si>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</si>
  <si>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</si>
  <si>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</si>
  <si>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</si>
  <si>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</si>
  <si>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</si>
  <si>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</si>
  <si>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</si>
  <si>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</si>
  <si>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</si>
  <si>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</si>
  <si>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</si>
  <si>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</si>
  <si>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</si>
  <si>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</si>
  <si>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</si>
  <si>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</si>
  <si>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</si>
  <si>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</si>
  <si>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</si>
  <si>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</si>
  <si>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</si>
  <si>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</si>
  <si>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</si>
  <si>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</si>
  <si>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</si>
  <si>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</si>
  <si>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</si>
  <si>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</si>
  <si>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</si>
  <si>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</si>
  <si>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</si>
  <si>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</si>
  <si>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</si>
  <si>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</si>
  <si>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</si>
  <si>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</si>
  <si>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</si>
  <si>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</si>
  <si>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</si>
  <si>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</si>
  <si>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</si>
  <si>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</si>
  <si>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</si>
  <si>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</si>
  <si>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</si>
  <si>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</si>
  <si>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</si>
  <si>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</si>
  <si>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</si>
  <si>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</si>
  <si>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</si>
  <si>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</si>
  <si>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</si>
  <si>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</si>
  <si>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</si>
  <si>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</si>
  <si>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</si>
  <si>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</si>
  <si>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</si>
  <si>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</si>
  <si>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</si>
  <si>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</si>
  <si>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</si>
  <si>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</si>
  <si>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</si>
  <si>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</si>
  <si>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</si>
  <si>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</si>
  <si>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</si>
  <si>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</si>
  <si>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</si>
  <si>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</si>
  <si>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</si>
  <si>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</si>
  <si>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</si>
  <si>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</si>
  <si>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</si>
  <si>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</si>
  <si>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</si>
  <si>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</si>
  <si>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</si>
  <si>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</si>
  <si>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</si>
  <si>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</si>
  <si>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</si>
  <si>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</si>
  <si>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</si>
  <si>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</si>
  <si>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</si>
  <si>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</si>
  <si>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</si>
  <si>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</si>
  <si>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</si>
  <si>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</si>
  <si>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</si>
  <si>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</si>
  <si>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</si>
  <si>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</si>
  <si>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</si>
  <si>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</si>
  <si>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</si>
  <si>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</si>
  <si>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</si>
  <si>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</si>
  <si>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</si>
  <si>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</si>
  <si>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</si>
  <si>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</si>
  <si>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</si>
  <si>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</si>
  <si>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</si>
  <si>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</si>
  <si>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</si>
  <si>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</si>
  <si>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</si>
  <si>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</si>
  <si>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</si>
  <si>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</si>
  <si>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</si>
  <si>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</si>
  <si>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</si>
  <si>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</si>
  <si>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</si>
  <si>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</si>
  <si>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</si>
  <si>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</si>
  <si>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</si>
  <si>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</si>
  <si>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</si>
  <si>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</si>
  <si>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</si>
  <si>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</si>
  <si>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</si>
  <si>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</si>
  <si>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</si>
  <si>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</si>
  <si>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</si>
  <si>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</si>
  <si>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</si>
  <si>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</si>
  <si>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</si>
  <si>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</si>
  <si>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</si>
  <si>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</si>
  <si>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</si>
  <si>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</si>
  <si>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</si>
  <si>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</si>
  <si>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</si>
  <si>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</si>
  <si>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</si>
  <si>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</si>
  <si>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</si>
  <si>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</si>
  <si>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</si>
  <si>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</si>
  <si>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</si>
  <si>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</si>
  <si>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</si>
  <si>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</si>
  <si>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</si>
  <si>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</si>
  <si>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</si>
  <si>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</si>
  <si>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</si>
  <si>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</si>
  <si>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</si>
  <si>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</si>
  <si>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</si>
  <si>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</si>
  <si>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</si>
  <si>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</si>
  <si>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</si>
  <si>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</si>
  <si>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</si>
  <si>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</si>
  <si>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</si>
  <si>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</si>
  <si>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</si>
  <si>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</si>
  <si>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</si>
  <si>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</si>
  <si>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</si>
  <si>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</si>
  <si>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</si>
  <si>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</si>
  <si>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</si>
  <si>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</si>
  <si>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</si>
  <si>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</si>
  <si>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</si>
  <si>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</si>
  <si>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</si>
  <si>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</si>
  <si>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</si>
  <si>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</si>
  <si>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</si>
  <si>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</si>
  <si>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</si>
  <si>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</si>
  <si>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</si>
  <si>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</si>
  <si>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</si>
  <si>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</si>
  <si>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</si>
  <si>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</si>
  <si>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</si>
  <si>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</si>
  <si>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</si>
  <si>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</si>
  <si>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</si>
  <si>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</si>
  <si>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</si>
  <si>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</si>
  <si>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</si>
  <si>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</si>
  <si>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</si>
  <si>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</si>
  <si>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</si>
  <si>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</si>
  <si>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</si>
  <si>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</si>
  <si>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</si>
  <si>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</si>
  <si>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</si>
  <si>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</si>
  <si>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</si>
  <si>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</si>
  <si>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</si>
  <si>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</si>
  <si>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</si>
  <si>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</si>
  <si>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</si>
  <si>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</si>
  <si>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</si>
  <si>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</si>
  <si>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</si>
  <si>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</si>
  <si>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</si>
  <si>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</si>
  <si>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</si>
  <si>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</si>
  <si>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</si>
  <si>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</si>
  <si>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</si>
  <si>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</si>
  <si>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</si>
  <si>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</si>
  <si>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</si>
  <si>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</si>
  <si>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</si>
  <si>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</si>
  <si>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</si>
  <si>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</si>
  <si>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</si>
  <si>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</si>
  <si>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</si>
  <si>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</si>
  <si>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</si>
  <si>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</si>
  <si>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</si>
  <si>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</si>
  <si>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</si>
  <si>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</si>
  <si>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</si>
  <si>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</si>
  <si>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</si>
  <si>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</si>
  <si>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</si>
  <si>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</si>
  <si>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</si>
  <si>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</si>
  <si>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</si>
  <si>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</si>
  <si>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</si>
  <si>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</si>
  <si>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</si>
  <si>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</si>
  <si>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</si>
  <si>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</si>
  <si>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</si>
  <si>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</si>
  <si>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</si>
  <si>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</si>
  <si>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</si>
  <si>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</si>
  <si>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</si>
  <si>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</si>
  <si>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</si>
  <si>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</si>
  <si>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</si>
  <si>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</si>
  <si>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</si>
  <si>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</si>
  <si>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</si>
  <si>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</si>
  <si>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</si>
  <si>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</si>
  <si>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</si>
  <si>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</si>
  <si>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</si>
  <si>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</si>
  <si>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</si>
  <si>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</si>
  <si>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</si>
  <si>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</si>
  <si>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</si>
  <si>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</si>
  <si>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</si>
  <si>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</si>
  <si>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</si>
  <si>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</si>
  <si>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</si>
  <si>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</si>
  <si>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</si>
  <si>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</si>
  <si>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</si>
  <si>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</si>
  <si>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</si>
  <si>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</si>
  <si>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</si>
  <si>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</si>
  <si>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</si>
  <si>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</si>
  <si>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</si>
  <si>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</si>
  <si>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</si>
  <si>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</si>
  <si>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</si>
  <si>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</si>
  <si>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</si>
  <si>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</si>
  <si>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</si>
  <si>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</si>
  <si>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</si>
  <si>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</si>
  <si>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</si>
  <si>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</si>
  <si>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</si>
  <si>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</si>
  <si>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</si>
  <si>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</si>
  <si>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</si>
  <si>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</si>
  <si>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</si>
  <si>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</si>
  <si>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</si>
  <si>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</si>
  <si>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</si>
  <si>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</si>
  <si>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</si>
  <si>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</si>
  <si>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</si>
  <si>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</si>
  <si>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</si>
  <si>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</si>
  <si>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</si>
  <si>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</si>
  <si>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</si>
  <si>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</si>
  <si>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</si>
  <si>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</si>
  <si>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</si>
  <si>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</si>
  <si>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</si>
  <si>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</si>
  <si>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</si>
  <si>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</si>
  <si>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</si>
  <si>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</si>
  <si>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</si>
  <si>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</si>
  <si>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</si>
  <si>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</si>
  <si>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</si>
  <si>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</si>
  <si>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</si>
  <si>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</si>
  <si>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</si>
  <si>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</si>
  <si>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</si>
  <si>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</si>
  <si>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</si>
  <si>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</si>
  <si>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</si>
  <si>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</si>
  <si>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</si>
  <si>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</si>
  <si>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</si>
  <si>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</si>
  <si>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</si>
  <si>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</si>
  <si>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</si>
  <si>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</si>
  <si>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</si>
  <si>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</si>
  <si>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</si>
  <si>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</si>
  <si>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</si>
  <si>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</si>
  <si>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</si>
  <si>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</si>
  <si>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</si>
  <si>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</si>
  <si>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</si>
  <si>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</si>
  <si>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</si>
  <si>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</si>
  <si>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</si>
  <si>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</si>
  <si>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</si>
  <si>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</si>
  <si>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</si>
  <si>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</si>
  <si>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</si>
  <si>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</si>
  <si>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</si>
  <si>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</si>
  <si>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</si>
  <si>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</si>
  <si>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</si>
  <si>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</si>
  <si>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</si>
  <si>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</si>
  <si>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</si>
  <si>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</si>
  <si>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</si>
  <si>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</si>
  <si>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</si>
  <si>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</si>
  <si>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</si>
  <si>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</si>
  <si>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</si>
  <si>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</si>
  <si>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</si>
  <si>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</si>
  <si>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</si>
  <si>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</si>
  <si>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</si>
  <si>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</si>
  <si>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</si>
  <si>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</si>
  <si>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</si>
  <si>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</si>
  <si>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</si>
  <si>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</si>
  <si>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</si>
  <si>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</si>
  <si>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</si>
  <si>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</si>
  <si>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</si>
  <si>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</si>
  <si>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</si>
  <si>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</si>
  <si>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</si>
  <si>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</si>
  <si>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</si>
  <si>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</si>
  <si>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</si>
  <si>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</si>
  <si>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</si>
  <si>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</si>
  <si>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</si>
  <si>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</si>
  <si>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</si>
  <si>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</si>
  <si>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</si>
  <si>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</si>
  <si>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</si>
  <si>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</si>
  <si>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</si>
  <si>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</si>
  <si>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</si>
  <si>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</si>
  <si>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</si>
  <si>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</si>
  <si>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</si>
  <si>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</si>
  <si>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</si>
  <si>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</si>
  <si>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</si>
  <si>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</si>
  <si>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</si>
  <si>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</si>
  <si>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</si>
  <si>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</si>
  <si>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</si>
  <si>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</si>
  <si>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</si>
  <si>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</si>
  <si>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</si>
  <si>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</si>
  <si>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</si>
  <si>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</si>
  <si>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</si>
  <si>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</si>
  <si>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</si>
  <si>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</si>
  <si>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</si>
  <si>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</si>
  <si>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</si>
  <si>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</si>
  <si>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</si>
  <si>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</si>
  <si>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</si>
  <si>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</si>
  <si>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</si>
  <si>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</si>
  <si>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</si>
  <si>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</si>
  <si>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</si>
  <si>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</si>
  <si>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</si>
  <si>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</si>
  <si>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</si>
  <si>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</si>
  <si>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</si>
  <si>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</si>
  <si>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</si>
  <si>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</si>
  <si>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</si>
  <si>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</si>
  <si>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</si>
  <si>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</si>
  <si>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</si>
  <si>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</si>
  <si>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</si>
  <si>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</si>
  <si>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</si>
  <si>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</si>
  <si>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</si>
  <si>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</si>
  <si>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</si>
  <si>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</si>
  <si>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</si>
  <si>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</si>
  <si>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</si>
  <si>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</si>
  <si>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</si>
  <si>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</si>
  <si>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</si>
  <si>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</si>
  <si>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</si>
  <si>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</si>
  <si>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</si>
  <si>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</si>
  <si>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</si>
  <si>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</si>
  <si>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</si>
  <si>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</si>
  <si>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</si>
  <si>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</si>
  <si>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</si>
  <si>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</si>
  <si>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</si>
  <si>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</si>
  <si>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</si>
  <si>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</si>
  <si>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</si>
  <si>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</si>
  <si>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</si>
  <si>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</si>
  <si>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</si>
  <si>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</si>
  <si>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</si>
  <si>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</si>
  <si>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</si>
  <si>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</si>
  <si>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</si>
  <si>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</si>
  <si>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</si>
  <si>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</si>
  <si>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</si>
  <si>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</si>
  <si>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</si>
  <si>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</si>
  <si>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</si>
  <si>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</si>
  <si>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</si>
  <si>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</si>
  <si>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</si>
  <si>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</si>
  <si>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</si>
  <si>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</si>
  <si>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</si>
  <si>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</si>
  <si>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</si>
  <si>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</si>
  <si>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</si>
  <si>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</si>
  <si>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</si>
  <si>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</si>
  <si>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</si>
  <si>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</si>
  <si>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</si>
  <si>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</si>
  <si>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</si>
  <si>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</si>
  <si>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</si>
  <si>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</si>
  <si>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</si>
  <si>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</si>
  <si>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</si>
  <si>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</si>
  <si>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</si>
  <si>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</si>
  <si>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</si>
  <si>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</si>
  <si>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</si>
  <si>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</si>
  <si>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</si>
  <si>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</si>
  <si>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</si>
  <si>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</si>
  <si>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</si>
  <si>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</si>
  <si>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</si>
  <si>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</si>
  <si>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</si>
  <si>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</si>
  <si>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</si>
  <si>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</si>
  <si>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</si>
  <si>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</si>
  <si>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</si>
  <si>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</si>
  <si>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</si>
  <si>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</si>
  <si>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</si>
  <si>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</si>
  <si>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</si>
  <si>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</si>
  <si>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</si>
  <si>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</si>
  <si>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</si>
  <si>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</si>
  <si>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</si>
  <si>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</si>
  <si>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</si>
  <si>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</si>
  <si>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</si>
  <si>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</si>
  <si>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</si>
  <si>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</si>
  <si>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</si>
  <si>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</si>
  <si>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</si>
  <si>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</si>
  <si>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</si>
  <si>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</si>
  <si>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</si>
  <si>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</si>
  <si>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</si>
  <si>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</si>
  <si>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</si>
  <si>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</si>
  <si>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</si>
  <si>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</si>
  <si>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</si>
  <si>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</si>
  <si>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</si>
  <si>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</si>
  <si>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</si>
  <si>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</si>
  <si>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</si>
  <si>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</si>
  <si>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</si>
  <si>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</si>
  <si>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</si>
  <si>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</si>
  <si>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</si>
  <si>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</si>
  <si>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</si>
  <si>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</si>
  <si>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</si>
  <si>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</si>
  <si>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</si>
  <si>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</si>
  <si>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</si>
  <si>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</si>
  <si>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</si>
  <si>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</si>
  <si>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</si>
  <si>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</si>
  <si>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</si>
  <si>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</si>
  <si>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</si>
  <si>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</si>
  <si>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</si>
  <si>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</si>
  <si>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</si>
  <si>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</si>
  <si>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</si>
  <si>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</si>
  <si>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</si>
  <si>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</si>
  <si>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</si>
  <si>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</si>
  <si>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</si>
  <si>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</si>
  <si>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</si>
  <si>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</si>
  <si>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</si>
  <si>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</si>
  <si>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</si>
  <si>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</si>
  <si>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</si>
  <si>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</si>
  <si>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</si>
  <si>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</si>
  <si>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</si>
  <si>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</si>
  <si>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</si>
  <si>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</si>
  <si>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</si>
  <si>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</si>
  <si>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</si>
  <si>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</si>
  <si>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</si>
  <si>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</si>
  <si>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</si>
  <si>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</si>
  <si>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</si>
  <si>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</si>
  <si>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</si>
  <si>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</si>
  <si>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</si>
  <si>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</si>
  <si>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</si>
  <si>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</si>
  <si>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</si>
  <si>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</si>
  <si>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</si>
  <si>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</si>
  <si>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</si>
  <si>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</si>
  <si>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</si>
  <si>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</si>
  <si>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</si>
  <si>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</si>
  <si>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</si>
  <si>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</si>
  <si>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</si>
  <si>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</si>
  <si>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</si>
  <si>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</si>
  <si>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</si>
  <si>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</si>
  <si>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</si>
  <si>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</si>
  <si>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</si>
  <si>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</si>
  <si>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</si>
  <si>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</si>
  <si>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</si>
  <si>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</si>
  <si>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</si>
  <si>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</si>
  <si>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</si>
  <si>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</si>
  <si>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</si>
  <si>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</si>
  <si>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</si>
  <si>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</si>
  <si>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</si>
  <si>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</si>
  <si>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</si>
  <si>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</si>
  <si>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</si>
  <si>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</si>
  <si>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</si>
  <si>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</si>
  <si>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</si>
  <si>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</si>
  <si>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</si>
  <si>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</si>
  <si>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</si>
  <si>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</si>
  <si>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</si>
  <si>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</si>
  <si>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</si>
  <si>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</si>
  <si>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</si>
  <si>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</si>
  <si>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</si>
  <si>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</si>
  <si>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</si>
  <si>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</si>
  <si>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</si>
  <si>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</si>
  <si>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</si>
  <si>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</si>
  <si>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</si>
  <si>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</si>
  <si>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</si>
  <si>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</si>
  <si>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</si>
  <si>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</si>
  <si>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</si>
  <si>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</si>
  <si>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</si>
  <si>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</si>
  <si>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</si>
  <si>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</si>
  <si>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</si>
  <si>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</si>
  <si>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</si>
  <si>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</si>
  <si>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</si>
  <si>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</si>
  <si>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</si>
  <si>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</si>
  <si>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</si>
  <si>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</si>
  <si>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</si>
  <si>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</si>
  <si>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</si>
  <si>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</si>
  <si>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</si>
  <si>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</si>
  <si>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</si>
  <si>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</si>
  <si>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</si>
  <si>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</si>
  <si>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</si>
  <si>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</si>
  <si>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</si>
  <si>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</si>
  <si>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</si>
  <si>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</si>
  <si>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</si>
  <si>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</si>
  <si>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</si>
  <si>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</si>
  <si>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</si>
  <si>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</si>
  <si>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</si>
  <si>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</si>
  <si>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</si>
  <si>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</si>
  <si>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</si>
  <si>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</si>
  <si>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</si>
  <si>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</si>
  <si>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</si>
  <si>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</si>
  <si>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</si>
  <si>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</si>
  <si>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</si>
  <si>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</si>
  <si>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</si>
  <si>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</si>
  <si>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</si>
  <si>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</si>
  <si>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</si>
  <si>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</si>
  <si>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</si>
  <si>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</si>
  <si>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</si>
  <si>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</si>
  <si>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</si>
  <si>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</si>
  <si>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</si>
  <si>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</si>
  <si>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</si>
  <si>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</si>
  <si>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</si>
  <si>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</si>
  <si>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</si>
  <si>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</si>
  <si>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</si>
  <si>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</si>
  <si>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</si>
  <si>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</si>
  <si>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</si>
  <si>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</si>
  <si>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</si>
  <si>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</si>
  <si>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</si>
  <si>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</si>
  <si>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</si>
  <si>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</si>
  <si>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</si>
  <si>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</si>
  <si>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</si>
  <si>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</si>
  <si>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</si>
  <si>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</si>
  <si>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</si>
  <si>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</si>
  <si>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</si>
  <si>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</si>
  <si>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</si>
  <si>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</si>
  <si>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</si>
  <si>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</si>
  <si>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</si>
  <si>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</si>
  <si>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</si>
  <si>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</si>
  <si>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</si>
  <si>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</si>
  <si>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</si>
  <si>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</si>
  <si>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</si>
  <si>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</si>
  <si>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</si>
  <si>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</si>
  <si>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</si>
  <si>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</si>
  <si>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</si>
  <si>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</si>
  <si>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</si>
  <si>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</si>
  <si>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</si>
  <si>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</si>
  <si>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</si>
  <si>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</si>
  <si>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</si>
  <si>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</si>
  <si>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</si>
  <si>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</si>
  <si>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</si>
  <si>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</si>
  <si>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</si>
  <si>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</si>
  <si>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</si>
  <si>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</si>
  <si>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</si>
  <si>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</si>
  <si>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</si>
  <si>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</si>
  <si>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</si>
  <si>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</si>
  <si>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</si>
  <si>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</si>
  <si>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</si>
  <si>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</si>
  <si>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</si>
  <si>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</si>
  <si>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</si>
  <si>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</si>
  <si>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</si>
  <si>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</si>
  <si>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</si>
  <si>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</si>
  <si>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</si>
  <si>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</si>
  <si>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</si>
  <si>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</si>
  <si>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</si>
  <si>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</si>
  <si>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</si>
  <si>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</si>
  <si>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</si>
  <si>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</si>
  <si>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</si>
  <si>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</si>
  <si>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</si>
  <si>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</si>
  <si>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</si>
  <si>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</si>
  <si>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</si>
  <si>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</si>
  <si>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</si>
  <si>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</si>
  <si>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</si>
  <si>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</si>
  <si>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</si>
  <si>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</si>
  <si>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</si>
  <si>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</si>
  <si>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</si>
  <si>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</si>
  <si>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</si>
  <si>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</si>
  <si>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</si>
  <si>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</si>
  <si>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</si>
  <si>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</si>
  <si>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</si>
  <si>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</si>
  <si>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</si>
  <si>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</si>
  <si>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</si>
  <si>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</si>
  <si>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</si>
  <si>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</si>
  <si>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</si>
  <si>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</si>
  <si>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</si>
  <si>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</si>
  <si>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</si>
  <si>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</si>
  <si>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</si>
  <si>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</si>
  <si>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</si>
  <si>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</si>
  <si>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</si>
  <si>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</si>
  <si>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</si>
  <si>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</si>
  <si>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</si>
  <si>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</si>
  <si>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</si>
  <si>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</si>
  <si>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</si>
  <si>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</si>
  <si>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</si>
  <si>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</si>
  <si>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</si>
  <si>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</si>
  <si>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</si>
  <si>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</si>
  <si>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</si>
  <si>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</si>
  <si>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</si>
  <si>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</si>
  <si>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</si>
  <si>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</si>
  <si>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</si>
  <si>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</si>
  <si>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</si>
  <si>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</si>
  <si>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</si>
  <si>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</si>
  <si>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</si>
  <si>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</si>
  <si>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</si>
  <si>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</si>
  <si>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</si>
  <si>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</si>
  <si>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</si>
  <si>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</si>
  <si>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</si>
  <si>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</si>
  <si>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</si>
  <si>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</si>
  <si>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</si>
  <si>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</si>
  <si>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</si>
  <si>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</si>
  <si>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</si>
  <si>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</si>
  <si>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</si>
  <si>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</si>
  <si>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</si>
  <si>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</si>
  <si>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</si>
  <si>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</si>
  <si>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</si>
  <si>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</si>
  <si>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</si>
  <si>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</si>
  <si>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</si>
  <si>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</si>
  <si>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</si>
  <si>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</si>
  <si>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</si>
  <si>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</si>
  <si>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</si>
  <si>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</si>
  <si>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</si>
  <si>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</si>
  <si>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</si>
  <si>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</si>
  <si>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</si>
  <si>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</si>
  <si>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</si>
  <si>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</si>
  <si>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</si>
  <si>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</si>
  <si>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</si>
  <si>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</si>
  <si>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</si>
  <si>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</si>
  <si>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</si>
  <si>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</si>
  <si>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</si>
  <si>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</si>
  <si>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</si>
  <si>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</si>
  <si>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</si>
  <si>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</si>
  <si>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</si>
  <si>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</si>
  <si>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</si>
  <si>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</si>
  <si>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</si>
  <si>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</si>
  <si>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</si>
  <si>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</si>
  <si>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</si>
  <si>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</si>
  <si>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</si>
  <si>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</si>
  <si>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</si>
  <si>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</si>
  <si>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</si>
  <si>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</si>
  <si>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</si>
  <si>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</si>
  <si>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</si>
  <si>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</si>
  <si>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</si>
  <si>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</si>
  <si>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</si>
  <si>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</si>
  <si>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</si>
  <si>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</si>
  <si>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</si>
  <si>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</si>
  <si>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</si>
  <si>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</si>
  <si>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</si>
  <si>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</si>
  <si>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</si>
  <si>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</si>
  <si>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</si>
  <si>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</si>
  <si>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</si>
  <si>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</si>
  <si>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</si>
  <si>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</si>
  <si>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</si>
  <si>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</si>
  <si>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</si>
  <si>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</si>
  <si>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</si>
  <si>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</si>
  <si>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</si>
  <si>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</si>
  <si>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</si>
  <si>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</si>
  <si>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</si>
  <si>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</si>
  <si>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</si>
  <si>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</si>
  <si>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</si>
  <si>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</si>
  <si>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</si>
  <si>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</si>
  <si>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</si>
  <si>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</si>
  <si>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</si>
  <si>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</si>
  <si>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</si>
  <si>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</si>
  <si>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</si>
  <si>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</si>
  <si>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</si>
  <si>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</si>
  <si>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</si>
  <si>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</si>
  <si>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</si>
  <si>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</si>
  <si>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</si>
  <si>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</si>
  <si>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</si>
  <si>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</si>
  <si>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</si>
  <si>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</si>
  <si>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</si>
  <si>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</si>
  <si>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</si>
  <si>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</si>
  <si>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</si>
  <si>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</si>
  <si>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</si>
  <si>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</si>
  <si>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</si>
  <si>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</si>
  <si>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</si>
  <si>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</si>
  <si>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</si>
  <si>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</si>
  <si>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</si>
  <si>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</si>
  <si>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</si>
  <si>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</si>
  <si>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</si>
  <si>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</si>
  <si>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</si>
  <si>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</si>
  <si>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</si>
  <si>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</si>
  <si>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</si>
  <si>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</si>
  <si>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</si>
  <si>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</si>
  <si>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</si>
  <si>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</si>
  <si>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</si>
  <si>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</si>
  <si>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</si>
  <si>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</si>
  <si>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</si>
  <si>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</si>
  <si>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</si>
  <si>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</si>
  <si>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</si>
  <si>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</si>
  <si>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</si>
  <si>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</si>
  <si>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</si>
  <si>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</si>
  <si>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</si>
  <si>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</si>
  <si>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</si>
  <si>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</si>
  <si>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</si>
  <si>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</si>
  <si>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</si>
  <si>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</si>
  <si>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</si>
  <si>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</si>
  <si>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</si>
  <si>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</si>
  <si>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</si>
  <si>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</si>
  <si>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</si>
  <si>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</si>
  <si>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</si>
  <si>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</si>
  <si>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</si>
  <si>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</si>
  <si>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</si>
  <si>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</si>
  <si>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</si>
  <si>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</si>
  <si>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</si>
  <si>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</si>
  <si>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</si>
  <si>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</si>
  <si>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</si>
  <si>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</si>
  <si>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</si>
  <si>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</si>
  <si>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</si>
  <si>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</si>
  <si>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</si>
  <si>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</si>
  <si>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</si>
  <si>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</si>
  <si>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</si>
  <si>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</si>
  <si>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</si>
  <si>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</si>
  <si>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</si>
  <si>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</si>
  <si>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</si>
  <si>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</si>
  <si>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</si>
  <si>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</si>
  <si>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</si>
  <si>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</si>
  <si>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</si>
  <si>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</si>
  <si>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</si>
  <si>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</si>
  <si>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</si>
  <si>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</si>
  <si>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</si>
  <si>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</si>
  <si>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</si>
  <si>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</si>
  <si>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</si>
  <si>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</si>
  <si>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</si>
  <si>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</si>
  <si>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</si>
  <si>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</si>
  <si>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</si>
  <si>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</si>
  <si>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</si>
  <si>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</si>
  <si>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</si>
  <si>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</si>
  <si>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</si>
  <si>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</si>
  <si>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</si>
  <si>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</si>
  <si>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</si>
  <si>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</si>
  <si>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</si>
  <si>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</si>
  <si>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</si>
  <si>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</si>
  <si>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</si>
  <si>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</si>
  <si>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</si>
  <si>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</si>
  <si>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</si>
  <si>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</si>
  <si>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</si>
  <si>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</si>
  <si>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</si>
  <si>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</si>
  <si>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</si>
  <si>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</si>
  <si>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</si>
  <si>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</si>
  <si>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</si>
  <si>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</si>
  <si>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</si>
  <si>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</si>
  <si>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</si>
  <si>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</si>
  <si>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</si>
  <si>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</si>
  <si>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</si>
  <si>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</si>
  <si>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</si>
  <si>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</si>
  <si>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</si>
  <si>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</si>
  <si>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</si>
  <si>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</si>
  <si>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</si>
  <si>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</si>
  <si>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</si>
  <si>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</si>
  <si>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</si>
  <si>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</si>
  <si>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</si>
  <si>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</si>
  <si>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</si>
  <si>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</si>
  <si>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</si>
  <si>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</si>
  <si>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</si>
  <si>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</si>
  <si>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</si>
  <si>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</si>
  <si>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</si>
  <si>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</si>
  <si>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</si>
  <si>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</si>
  <si>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</si>
  <si>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</si>
  <si>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</si>
  <si>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</si>
  <si>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</si>
  <si>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</si>
  <si>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</si>
  <si>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</si>
  <si>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</si>
  <si>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</si>
  <si>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</si>
  <si>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</si>
  <si>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</si>
  <si>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</si>
  <si>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</si>
  <si>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</si>
  <si>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</si>
  <si>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</si>
  <si>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</si>
  <si>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</si>
  <si>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</si>
  <si>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</si>
  <si>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</si>
  <si>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</si>
  <si>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</si>
  <si>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</si>
  <si>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</si>
  <si>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</si>
  <si>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</si>
  <si>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</si>
  <si>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</si>
  <si>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</si>
  <si>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</si>
  <si>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</si>
  <si>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</si>
  <si>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</si>
  <si>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</si>
  <si>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</si>
  <si>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</si>
  <si>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</si>
  <si>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</si>
  <si>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</si>
  <si>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</si>
  <si>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</si>
  <si>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</si>
  <si>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</si>
  <si>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</si>
  <si>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</si>
  <si>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</si>
  <si>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</si>
  <si>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</si>
  <si>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</si>
  <si>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</si>
  <si>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</si>
  <si>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</si>
  <si>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</si>
  <si>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</si>
  <si>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</si>
  <si>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</si>
  <si>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</si>
  <si>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</si>
  <si>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</si>
  <si>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</si>
  <si>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</si>
  <si>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</si>
  <si>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</si>
  <si>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</si>
  <si>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</si>
  <si>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</si>
  <si>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</si>
  <si>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</si>
  <si>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</si>
  <si>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</si>
  <si>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</si>
  <si>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</si>
  <si>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</si>
  <si>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</si>
  <si>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</si>
  <si>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</si>
  <si>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</si>
  <si>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</si>
  <si>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</si>
  <si>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</si>
  <si>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</si>
  <si>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</si>
  <si>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</si>
  <si>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</si>
  <si>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</si>
  <si>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</si>
  <si>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</si>
  <si>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</si>
  <si>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</si>
  <si>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</si>
  <si>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</si>
  <si>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</si>
  <si>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</si>
  <si>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</si>
  <si>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</si>
  <si>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</si>
  <si>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</si>
  <si>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</si>
  <si>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</si>
  <si>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</si>
  <si>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</si>
  <si>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</si>
  <si>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</si>
  <si>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</si>
  <si>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</si>
  <si>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</si>
  <si>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</si>
  <si>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</si>
  <si>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</si>
  <si>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</si>
  <si>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</si>
  <si>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</si>
  <si>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</si>
  <si>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</si>
  <si>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</si>
  <si>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</si>
  <si>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</si>
  <si>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</si>
  <si>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</si>
  <si>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</si>
  <si>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</si>
  <si>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</si>
  <si>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</si>
  <si>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</si>
  <si>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</si>
  <si>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</si>
  <si>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</si>
  <si>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</si>
  <si>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</si>
  <si>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</si>
  <si>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</si>
  <si>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</si>
  <si>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</si>
  <si>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</si>
  <si>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</si>
  <si>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</si>
  <si>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</si>
  <si>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</si>
  <si>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</si>
  <si>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</si>
  <si>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</si>
  <si>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</si>
  <si>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</si>
  <si>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</si>
  <si>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</si>
  <si>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</si>
  <si>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</si>
  <si>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</si>
  <si>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</si>
  <si>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</si>
  <si>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</si>
  <si>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</si>
  <si>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</si>
  <si>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</si>
  <si>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</si>
  <si>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</si>
  <si>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</si>
  <si>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</si>
  <si>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</si>
  <si>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</si>
  <si>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</si>
  <si>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</si>
  <si>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</si>
  <si>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</si>
  <si>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</si>
  <si>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</si>
  <si>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</si>
  <si>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</si>
  <si>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</si>
  <si>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</si>
  <si>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</si>
  <si>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</si>
  <si>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</si>
  <si>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</si>
  <si>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</si>
  <si>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</si>
  <si>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</si>
  <si>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</si>
  <si>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</si>
  <si>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</si>
  <si>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</si>
  <si>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</si>
  <si>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</si>
  <si>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</si>
  <si>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</si>
  <si>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</si>
  <si>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</si>
  <si>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</si>
  <si>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</si>
  <si>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</si>
  <si>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</si>
  <si>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</si>
  <si>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</si>
  <si>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</si>
  <si>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</si>
  <si>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</si>
  <si>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</si>
  <si>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</si>
  <si>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</si>
  <si>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</si>
  <si>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</si>
  <si>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</si>
  <si>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</si>
  <si>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</si>
  <si>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</si>
  <si>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</si>
  <si>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</si>
  <si>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</si>
  <si>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</si>
  <si>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</si>
  <si>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</si>
  <si>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</si>
  <si>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</si>
  <si>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</si>
  <si>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</si>
  <si>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</si>
  <si>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</si>
  <si>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</si>
  <si>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</si>
  <si>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</si>
  <si>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</si>
  <si>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</si>
  <si>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</si>
  <si>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</si>
  <si>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</si>
  <si>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</si>
  <si>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</si>
  <si>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</si>
  <si>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</si>
  <si>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</si>
  <si>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</si>
  <si>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</si>
  <si>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</si>
  <si>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</si>
  <si>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</si>
  <si>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</si>
  <si>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</si>
  <si>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</si>
  <si>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</si>
  <si>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</si>
  <si>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</si>
  <si>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</si>
  <si>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</si>
  <si>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</si>
  <si>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</si>
  <si>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</si>
  <si>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</si>
  <si>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</si>
  <si>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</si>
  <si>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</si>
  <si>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</si>
  <si>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</si>
  <si>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</si>
  <si>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</si>
  <si>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</si>
  <si>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</si>
  <si>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</si>
  <si>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</si>
  <si>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</si>
  <si>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</si>
  <si>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</si>
  <si>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</si>
  <si>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</si>
  <si>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</si>
  <si>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</si>
  <si>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</si>
  <si>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</si>
  <si>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</si>
  <si>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</si>
  <si>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</si>
  <si>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</si>
  <si>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</si>
  <si>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</si>
  <si>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</si>
  <si>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</si>
  <si>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</si>
  <si>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</si>
  <si>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</si>
  <si>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</si>
  <si>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</si>
  <si>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</si>
  <si>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</si>
  <si>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</si>
  <si>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</si>
  <si>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</si>
  <si>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</si>
  <si>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</si>
  <si>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</si>
  <si>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</si>
  <si>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</si>
  <si>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</si>
  <si>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</si>
  <si>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</si>
  <si>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</si>
  <si>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</si>
  <si>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</si>
  <si>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</si>
  <si>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</si>
  <si>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</si>
  <si>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</si>
  <si>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</si>
  <si>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</si>
  <si>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</si>
  <si>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</si>
  <si>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</si>
  <si>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</si>
  <si>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</si>
  <si>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</si>
  <si>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</si>
  <si>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</si>
  <si>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</si>
  <si>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</si>
  <si>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</si>
  <si>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</si>
  <si>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</si>
  <si>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</si>
  <si>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</si>
  <si>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</si>
  <si>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</si>
  <si>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</si>
  <si>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</si>
  <si>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</si>
  <si>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</si>
  <si>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</si>
  <si>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</si>
  <si>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</si>
  <si>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</si>
  <si>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</si>
  <si>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</si>
  <si>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</si>
  <si>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</si>
  <si>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</si>
  <si>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</si>
  <si>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</si>
  <si>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</si>
  <si>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</si>
  <si>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</si>
  <si>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</si>
  <si>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</si>
  <si>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</si>
  <si>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</si>
  <si>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</si>
  <si>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</si>
  <si>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</si>
  <si>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</si>
  <si>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</si>
  <si>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</si>
  <si>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</si>
  <si>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</si>
  <si>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</si>
  <si>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</si>
  <si>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</si>
  <si>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</si>
  <si>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</si>
  <si>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</si>
  <si>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</si>
  <si>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</si>
  <si>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</si>
  <si>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</si>
  <si>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</si>
  <si>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</si>
  <si>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</si>
  <si>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</si>
  <si>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</si>
  <si>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</si>
  <si>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</si>
  <si>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</si>
  <si>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</si>
  <si>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</si>
  <si>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</si>
  <si>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</si>
  <si>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</si>
  <si>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</si>
  <si>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</si>
  <si>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</si>
  <si>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</si>
  <si>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</si>
  <si>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</si>
  <si>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</si>
  <si>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</si>
  <si>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</si>
  <si>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</si>
  <si>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</si>
  <si>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</si>
  <si>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</si>
  <si>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</si>
  <si>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</si>
  <si>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</si>
  <si>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</si>
  <si>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</si>
  <si>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</si>
  <si>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</si>
  <si>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</si>
  <si>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</si>
  <si>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</si>
  <si>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</si>
  <si>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</si>
  <si>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</si>
  <si>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</si>
  <si>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</si>
  <si>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</si>
  <si>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</si>
  <si>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</si>
  <si>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</si>
  <si>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</si>
  <si>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</si>
  <si>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</si>
  <si>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</si>
  <si>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</si>
  <si>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</si>
  <si>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</si>
  <si>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</si>
  <si>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</si>
  <si>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</si>
  <si>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</si>
  <si>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</si>
  <si>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</si>
  <si>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</si>
  <si>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</si>
  <si>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</si>
  <si>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</si>
  <si>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</si>
  <si>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</si>
  <si>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</si>
  <si>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</si>
  <si>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</si>
  <si>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</si>
  <si>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</si>
  <si>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</si>
  <si>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</si>
  <si>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</si>
  <si>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</si>
  <si>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</si>
  <si>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</si>
  <si>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</si>
  <si>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</si>
  <si>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</si>
  <si>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</si>
  <si>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</si>
  <si>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</si>
  <si>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</si>
  <si>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</si>
  <si>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</si>
  <si>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</si>
  <si>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</si>
  <si>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</si>
  <si>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</si>
  <si>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</si>
  <si>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</si>
  <si>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</si>
  <si>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</si>
  <si>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</si>
  <si>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</si>
  <si>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</si>
  <si>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</si>
  <si>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</si>
  <si>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</si>
  <si>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</si>
  <si>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</si>
  <si>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</si>
  <si>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</si>
  <si>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</si>
  <si>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</si>
  <si>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</si>
  <si>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</si>
  <si>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</si>
  <si>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</si>
  <si>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</si>
  <si>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</si>
  <si>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</si>
  <si>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</si>
  <si>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</si>
  <si>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</si>
  <si>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</si>
  <si>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</si>
  <si>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</si>
  <si>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</si>
  <si>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</si>
  <si>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</si>
  <si>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</si>
  <si>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</si>
  <si>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</si>
  <si>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</si>
  <si>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</si>
  <si>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</si>
  <si>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</si>
  <si>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</si>
  <si>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</si>
  <si>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</si>
  <si>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</si>
  <si>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</si>
  <si>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</si>
  <si>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</si>
  <si>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</si>
  <si>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</si>
  <si>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</si>
  <si>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</si>
  <si>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</si>
  <si>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</si>
  <si>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</si>
  <si>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</si>
  <si>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</si>
  <si>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</si>
  <si>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</si>
  <si>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</si>
  <si>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</si>
  <si>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</si>
  <si>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</si>
  <si>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</si>
  <si>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</si>
  <si>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</si>
  <si>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</si>
  <si>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</si>
  <si>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</si>
  <si>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</si>
  <si>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</si>
  <si>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</si>
  <si>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</si>
  <si>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</si>
  <si>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</si>
  <si>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</si>
  <si>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</si>
  <si>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</si>
  <si>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</si>
  <si>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</si>
  <si>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</si>
  <si>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</si>
  <si>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</si>
  <si>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</si>
  <si>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</si>
  <si>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</si>
  <si>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</si>
  <si>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</si>
  <si>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</si>
  <si>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</si>
  <si>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</si>
  <si>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</si>
  <si>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</si>
  <si>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</si>
  <si>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</si>
  <si>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</si>
  <si>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</si>
  <si>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</si>
  <si>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</si>
  <si>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</si>
  <si>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</si>
  <si>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</si>
  <si>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</si>
  <si>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</si>
  <si>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</si>
  <si>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</si>
  <si>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</si>
  <si>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</si>
  <si>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</si>
  <si>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</si>
  <si>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</si>
  <si>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</si>
  <si>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</si>
  <si>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</si>
  <si>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</si>
  <si>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</si>
  <si>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</si>
  <si>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</si>
  <si>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</si>
  <si>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</si>
  <si>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</si>
  <si>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</si>
  <si>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</si>
  <si>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</si>
  <si>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</si>
  <si>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</si>
  <si>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</si>
  <si>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</si>
  <si>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</si>
  <si>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</si>
  <si>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</si>
  <si>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</si>
  <si>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</si>
  <si>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</si>
  <si>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</si>
  <si>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</si>
  <si>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</si>
  <si>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</si>
  <si>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</si>
  <si>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</si>
  <si>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</si>
  <si>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</si>
  <si>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</si>
  <si>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</si>
  <si>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</si>
  <si>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</si>
  <si>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</si>
  <si>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</si>
  <si>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</si>
  <si>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</si>
  <si>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</si>
  <si>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</si>
  <si>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</si>
  <si>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</si>
  <si>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</si>
  <si>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</si>
  <si>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</si>
  <si>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</si>
  <si>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</si>
  <si>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</si>
  <si>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</si>
  <si>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</si>
  <si>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</si>
  <si>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</si>
  <si>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</si>
  <si>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</si>
  <si>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</si>
  <si>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</si>
  <si>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</si>
  <si>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</si>
  <si>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</si>
  <si>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</si>
  <si>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</si>
  <si>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</si>
  <si>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</si>
  <si>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</si>
  <si>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</si>
  <si>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</si>
  <si>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</si>
  <si>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</si>
  <si>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</si>
  <si>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</si>
  <si>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</si>
  <si>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</si>
  <si>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</si>
  <si>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</si>
  <si>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</si>
  <si>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</si>
  <si>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</si>
  <si>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</si>
  <si>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</si>
  <si>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</si>
  <si>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</si>
  <si>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</si>
  <si>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</si>
  <si>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</si>
  <si>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</si>
  <si>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</si>
  <si>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</si>
  <si>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</si>
  <si>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</si>
  <si>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</si>
  <si>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</si>
  <si>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</si>
  <si>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</si>
  <si>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</si>
  <si>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</si>
  <si>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</si>
  <si>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</si>
  <si>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</si>
  <si>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</si>
  <si>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</si>
  <si>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</si>
  <si>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</si>
  <si>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</si>
  <si>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</si>
  <si>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</si>
  <si>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</si>
  <si>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</si>
  <si>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</si>
  <si>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</si>
  <si>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</si>
  <si>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</si>
  <si>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</si>
  <si>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</si>
  <si>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</si>
  <si>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</si>
  <si>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</si>
  <si>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</si>
  <si>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</si>
  <si>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</si>
  <si>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</si>
  <si>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</si>
  <si>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</si>
  <si>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</si>
  <si>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</si>
  <si>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</si>
  <si>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</si>
  <si>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</si>
  <si>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</si>
  <si>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</si>
  <si>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</si>
  <si>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</si>
  <si>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</si>
  <si>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</si>
  <si>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</si>
  <si>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</si>
  <si>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</si>
  <si>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</si>
  <si>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</si>
  <si>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</si>
  <si>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</si>
  <si>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</si>
  <si>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</si>
  <si>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</si>
  <si>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</si>
  <si>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</si>
  <si>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</si>
  <si>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</si>
  <si>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</si>
  <si>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</si>
  <si>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</si>
  <si>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</si>
  <si>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</si>
  <si>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</si>
  <si>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</si>
  <si>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</si>
  <si>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</si>
  <si>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</si>
  <si>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</si>
  <si>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</si>
  <si>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</si>
  <si>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</si>
  <si>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</si>
  <si>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</si>
  <si>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</si>
  <si>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</si>
  <si>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</si>
  <si>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</si>
  <si>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</si>
  <si>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</si>
  <si>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</si>
  <si>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</si>
  <si>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</si>
  <si>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</si>
  <si>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</si>
  <si>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</si>
  <si>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</si>
  <si>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</si>
  <si>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</si>
  <si>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</si>
  <si>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</si>
  <si>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</si>
  <si>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</si>
  <si>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</si>
  <si>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</si>
  <si>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</si>
  <si>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</si>
  <si>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</si>
  <si>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</si>
  <si>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</si>
  <si>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</si>
  <si>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</si>
  <si>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</si>
  <si>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</si>
  <si>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</si>
  <si>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</si>
  <si>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</si>
  <si>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</si>
  <si>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</si>
  <si>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</si>
  <si>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</si>
  <si>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</si>
  <si>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</si>
  <si>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</si>
  <si>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</si>
  <si>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</si>
  <si>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</si>
  <si>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</si>
  <si>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</si>
  <si>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</si>
  <si>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</si>
  <si>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</si>
  <si>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</si>
  <si>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</si>
  <si>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</si>
  <si>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</si>
  <si>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</si>
  <si>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</si>
  <si>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</si>
  <si>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</si>
  <si>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</si>
  <si>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</si>
  <si>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</si>
  <si>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</si>
  <si>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</si>
  <si>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</si>
  <si>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</si>
  <si>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</si>
  <si>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</si>
  <si>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</si>
  <si>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</si>
  <si>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</si>
  <si>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</si>
  <si>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</si>
  <si>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</si>
  <si>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</si>
  <si>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</si>
  <si>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</si>
  <si>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</si>
  <si>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</si>
  <si>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</si>
  <si>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</si>
  <si>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</si>
  <si>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</si>
  <si>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</si>
  <si>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</si>
  <si>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</si>
  <si>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</si>
  <si>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</si>
  <si>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</si>
  <si>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</si>
  <si>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</si>
  <si>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</si>
  <si>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</si>
  <si>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</si>
  <si>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</si>
  <si>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</si>
  <si>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</si>
  <si>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</si>
  <si>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</si>
  <si>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</si>
  <si>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</si>
  <si>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</si>
  <si>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</si>
  <si>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</si>
  <si>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</si>
  <si>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</si>
  <si>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</si>
  <si>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</si>
  <si>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</si>
  <si>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</si>
  <si>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</si>
  <si>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</si>
  <si>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</si>
  <si>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</si>
  <si>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</si>
  <si>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</si>
  <si>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</si>
  <si>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</si>
  <si>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</si>
  <si>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</si>
  <si>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</si>
  <si>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</si>
  <si>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</si>
  <si>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</si>
  <si>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</si>
  <si>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</si>
  <si>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</si>
  <si>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</si>
  <si>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</si>
  <si>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</si>
  <si>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</si>
  <si>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</si>
  <si>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</si>
  <si>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</si>
  <si>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</si>
  <si>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</si>
  <si>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</si>
  <si>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</si>
  <si>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</si>
  <si>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</si>
  <si>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</si>
  <si>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</si>
  <si>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</si>
  <si>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</si>
  <si>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</si>
  <si>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</si>
  <si>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</si>
  <si>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</si>
  <si>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</si>
  <si>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</si>
  <si>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</si>
  <si>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</si>
  <si>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</si>
  <si>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</si>
  <si>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</si>
  <si>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</si>
  <si>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</si>
  <si>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</si>
  <si>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</si>
  <si>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</si>
  <si>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</si>
  <si>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</si>
  <si>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</si>
  <si>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</si>
  <si>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</si>
  <si>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</si>
  <si>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</si>
  <si>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</si>
  <si>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</si>
  <si>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</si>
  <si>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</si>
  <si>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</si>
  <si>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</si>
  <si>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</si>
  <si>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</si>
  <si>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</si>
  <si>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</si>
  <si>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</si>
  <si>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</si>
  <si>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</si>
  <si>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</si>
  <si>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</si>
  <si>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</si>
  <si>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</si>
  <si>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</si>
  <si>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</si>
  <si>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</si>
  <si>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</si>
  <si>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</si>
  <si>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</si>
  <si>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</si>
  <si>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</si>
  <si>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</si>
  <si>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</si>
  <si>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</si>
  <si>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</si>
  <si>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</si>
  <si>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</si>
  <si>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</si>
  <si>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</si>
  <si>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</si>
  <si>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</si>
  <si>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</si>
  <si>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</si>
  <si>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</si>
  <si>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</si>
  <si>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</si>
  <si>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</si>
  <si>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</si>
  <si>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</si>
  <si>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</si>
  <si>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</si>
  <si>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</si>
  <si>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</si>
  <si>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</si>
  <si>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</si>
  <si>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</si>
  <si>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</si>
  <si>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</si>
  <si>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</si>
  <si>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</si>
  <si>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</si>
  <si>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</si>
  <si>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</si>
  <si>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</si>
  <si>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</si>
  <si>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</si>
  <si>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</si>
  <si>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</si>
  <si>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</si>
  <si>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</si>
  <si>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</si>
  <si>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</si>
  <si>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</si>
  <si>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</si>
  <si>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</si>
  <si>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</si>
  <si>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</si>
  <si>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</si>
  <si>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</si>
  <si>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</si>
  <si>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</si>
  <si>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</si>
  <si>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</si>
  <si>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</si>
  <si>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</si>
  <si>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</si>
  <si>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</si>
  <si>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</si>
  <si>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</si>
  <si>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</si>
  <si>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</si>
  <si>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</si>
  <si>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</si>
  <si>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</si>
  <si>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</si>
  <si>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</si>
  <si>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</si>
  <si>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</si>
  <si>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</si>
  <si>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</si>
  <si>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</si>
  <si>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</si>
  <si>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</si>
  <si>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</si>
  <si>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</si>
  <si>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</si>
  <si>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</si>
  <si>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</si>
  <si>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</si>
  <si>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</si>
  <si>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</si>
  <si>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</si>
  <si>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</si>
  <si>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</si>
  <si>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</si>
  <si>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</si>
  <si>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</si>
  <si>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</si>
  <si>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</si>
  <si>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</si>
  <si>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</si>
  <si>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</si>
  <si>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</si>
  <si>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</si>
  <si>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</si>
  <si>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</si>
  <si>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</si>
  <si>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</si>
  <si>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</si>
  <si>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</si>
  <si>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</si>
  <si>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</si>
  <si>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</si>
  <si>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</si>
  <si>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</si>
  <si>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</si>
  <si>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</si>
  <si>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</si>
  <si>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</si>
  <si>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</si>
  <si>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</si>
  <si>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</si>
  <si>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</si>
  <si>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</si>
  <si>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</si>
  <si>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</si>
  <si>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</si>
  <si>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</si>
  <si>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</si>
  <si>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</si>
  <si>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</si>
  <si>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</si>
  <si>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</si>
  <si>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</si>
  <si>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</si>
  <si>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</si>
  <si>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</si>
  <si>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</si>
  <si>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</si>
  <si>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</si>
  <si>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</si>
  <si>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</si>
  <si>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</si>
  <si>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</si>
  <si>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</si>
  <si>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</si>
  <si>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</si>
  <si>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</si>
  <si>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</si>
  <si>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</si>
  <si>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</si>
  <si>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</si>
  <si>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</si>
  <si>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</si>
  <si>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</si>
  <si>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</si>
  <si>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</si>
  <si>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</si>
  <si>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</si>
  <si>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</si>
  <si>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</si>
  <si>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</si>
  <si>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</si>
  <si>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</si>
  <si>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</si>
  <si>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</si>
  <si>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</si>
  <si>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</si>
  <si>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</si>
  <si>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</si>
  <si>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</si>
  <si>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</si>
  <si>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</si>
  <si>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</si>
  <si>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</si>
  <si>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</si>
  <si>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</si>
  <si>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</si>
  <si>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</si>
  <si>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</si>
  <si>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</si>
  <si>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</si>
  <si>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</si>
  <si>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</si>
  <si>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</si>
  <si>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</si>
  <si>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</si>
  <si>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</si>
  <si>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</si>
  <si>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</si>
  <si>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</si>
  <si>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</si>
  <si>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</si>
  <si>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</si>
  <si>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</si>
  <si>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</si>
  <si>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</si>
  <si>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</si>
  <si>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</si>
  <si>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</si>
  <si>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</si>
  <si>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</si>
  <si>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</si>
  <si>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</si>
  <si>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</si>
  <si>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</si>
  <si>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</si>
  <si>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</si>
  <si>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</si>
  <si>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</si>
  <si>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</si>
  <si>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</si>
  <si>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</si>
  <si>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</si>
  <si>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</si>
  <si>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</si>
  <si>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</si>
  <si>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</si>
  <si>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</si>
  <si>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</si>
  <si>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</si>
  <si>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</si>
  <si>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</si>
  <si>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</si>
  <si>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</si>
  <si>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</si>
  <si>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</si>
  <si>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</si>
  <si>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</si>
  <si>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</si>
  <si>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</si>
  <si>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</si>
  <si>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</si>
  <si>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</si>
  <si>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</si>
  <si>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</si>
  <si>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</si>
  <si>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</si>
  <si>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</si>
  <si>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</si>
  <si>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</si>
  <si>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</si>
  <si>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</si>
  <si>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</si>
  <si>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</si>
  <si>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</si>
  <si>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</si>
  <si>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</si>
  <si>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</si>
  <si>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</si>
  <si>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</si>
  <si>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</si>
  <si>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</si>
  <si>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</si>
  <si>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</si>
  <si>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</si>
  <si>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</si>
  <si>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</si>
  <si>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</si>
  <si>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</si>
  <si>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</si>
  <si>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</si>
  <si>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</si>
  <si>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</si>
  <si>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</si>
  <si>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</si>
  <si>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</si>
  <si>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</si>
  <si>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</si>
  <si>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</si>
  <si>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</si>
  <si>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</si>
  <si>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</si>
  <si>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</si>
  <si>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</si>
  <si>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</si>
  <si>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</si>
  <si>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</si>
  <si>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</si>
  <si>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</si>
  <si>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</si>
  <si>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</si>
  <si>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</si>
  <si>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</si>
  <si>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</si>
  <si>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</si>
  <si>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</si>
  <si>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</si>
  <si>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</si>
  <si>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</si>
  <si>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</si>
  <si>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</si>
  <si>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</si>
  <si>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</si>
  <si>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</si>
  <si>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</si>
  <si>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</si>
  <si>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</si>
  <si>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</si>
  <si>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</si>
  <si>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</si>
  <si>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</si>
  <si>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</si>
  <si>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</si>
  <si>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</si>
  <si>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</si>
  <si>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</si>
  <si>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</si>
  <si>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</si>
  <si>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</si>
  <si>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</si>
  <si>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</si>
  <si>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</si>
  <si>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</si>
  <si>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</si>
  <si>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</si>
  <si>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</si>
  <si>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</si>
  <si>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</si>
  <si>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</si>
  <si>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</si>
  <si>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</si>
  <si>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</si>
  <si>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</si>
  <si>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</si>
  <si>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</si>
  <si>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</si>
  <si>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</si>
  <si>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</si>
  <si>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</si>
  <si>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</si>
  <si>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</si>
  <si>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</si>
  <si>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</si>
  <si>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</si>
  <si>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</si>
  <si>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</si>
  <si>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</si>
  <si>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</si>
  <si>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</si>
  <si>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</si>
  <si>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</si>
  <si>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</si>
  <si>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</si>
  <si>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</si>
  <si>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</si>
  <si>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</si>
  <si>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</si>
  <si>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</si>
  <si>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</si>
  <si>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</si>
  <si>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</si>
  <si>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</si>
  <si>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</si>
  <si>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</si>
  <si>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</si>
  <si>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</si>
  <si>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</si>
  <si>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</si>
  <si>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</si>
  <si>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</si>
  <si>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</si>
  <si>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</si>
  <si>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</si>
  <si>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</si>
  <si>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</si>
  <si>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</si>
  <si>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</si>
  <si>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</si>
  <si>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</si>
  <si>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</si>
  <si>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</si>
  <si>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</si>
  <si>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</si>
  <si>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</si>
  <si>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</si>
  <si>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</si>
  <si>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</si>
  <si>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</si>
  <si>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</si>
  <si>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</si>
  <si>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</si>
  <si>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</si>
  <si>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</si>
  <si>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</si>
  <si>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</si>
  <si>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</si>
  <si>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</si>
  <si>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</si>
  <si>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</si>
  <si>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</si>
  <si>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</si>
  <si>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</si>
  <si>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</si>
  <si>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</si>
  <si>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</si>
  <si>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</si>
  <si>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</si>
  <si>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</si>
  <si>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</si>
  <si>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</si>
  <si>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</si>
  <si>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</si>
  <si>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</si>
  <si>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</si>
  <si>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</si>
  <si>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</si>
  <si>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</si>
  <si>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</si>
  <si>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</si>
  <si>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</si>
  <si>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</si>
  <si>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</si>
  <si>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</si>
  <si>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</si>
  <si>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</si>
  <si>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</si>
  <si>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</si>
  <si>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</si>
  <si>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</si>
  <si>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</si>
  <si>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</si>
  <si>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</si>
  <si>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</si>
  <si>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</si>
  <si>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</si>
  <si>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</si>
  <si>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</si>
  <si>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</si>
  <si>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</si>
  <si>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</si>
  <si>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</si>
  <si>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</si>
  <si>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</si>
  <si>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</si>
  <si>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</si>
  <si>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</si>
  <si>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</si>
  <si>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</si>
  <si>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</si>
  <si>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</si>
  <si>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</si>
  <si>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</si>
  <si>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</si>
  <si>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</si>
  <si>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</si>
  <si>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</si>
  <si>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</si>
  <si>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</si>
  <si>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</si>
  <si>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</si>
  <si>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</si>
  <si>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</si>
  <si>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</si>
  <si>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</si>
  <si>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</si>
  <si>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</si>
  <si>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</si>
  <si>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</si>
  <si>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</si>
  <si>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</si>
  <si>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</si>
  <si>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</si>
  <si>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</si>
  <si>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</si>
  <si>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</si>
  <si>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</si>
  <si>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</si>
  <si>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</si>
  <si>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</si>
  <si>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</si>
  <si>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</si>
  <si>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</si>
  <si>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</si>
  <si>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</si>
  <si>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</si>
  <si>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</si>
  <si>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</si>
  <si>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</si>
  <si>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</si>
  <si>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</si>
  <si>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</si>
  <si>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</si>
  <si>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</si>
  <si>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</si>
  <si>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</si>
  <si>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</si>
  <si>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</si>
  <si>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</si>
  <si>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</si>
  <si>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</si>
  <si>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</si>
  <si>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</si>
  <si>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</si>
  <si>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</si>
  <si>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</si>
  <si>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</si>
  <si>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</si>
  <si>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</si>
  <si>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</si>
  <si>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</si>
  <si>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</si>
  <si>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</si>
  <si>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</si>
  <si>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</si>
  <si>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</si>
  <si>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</si>
  <si>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</si>
  <si>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</si>
  <si>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</si>
  <si>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</si>
  <si>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</si>
  <si>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</si>
  <si>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</si>
  <si>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</si>
  <si>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</si>
  <si>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</si>
  <si>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</si>
  <si>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</si>
  <si>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</si>
  <si>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</si>
  <si>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</si>
  <si>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</si>
  <si>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</si>
  <si>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</si>
  <si>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</si>
  <si>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</si>
  <si>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</si>
  <si>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</si>
  <si>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</si>
  <si>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</si>
  <si>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</si>
  <si>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</si>
  <si>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</si>
  <si>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</si>
  <si>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</si>
  <si>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</si>
  <si>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</si>
  <si>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</si>
  <si>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</si>
  <si>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</si>
  <si>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</si>
  <si>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</si>
  <si>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</si>
  <si>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</si>
  <si>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</si>
  <si>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</si>
  <si>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</si>
  <si>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</si>
  <si>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</si>
  <si>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</si>
  <si>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</si>
  <si>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</si>
  <si>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</si>
  <si>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</si>
  <si>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</si>
  <si>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</si>
  <si>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</si>
  <si>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</si>
  <si>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</si>
  <si>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</si>
  <si>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</si>
  <si>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</si>
  <si>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</si>
  <si>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</si>
  <si>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</si>
  <si>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</si>
  <si>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</si>
  <si>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</si>
  <si>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</si>
  <si>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</si>
  <si>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</si>
  <si>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</si>
  <si>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</si>
  <si>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</si>
  <si>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</si>
  <si>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</si>
  <si>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</si>
  <si>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</si>
  <si>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</si>
  <si>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</si>
  <si>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</si>
  <si>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</si>
  <si>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</si>
  <si>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</si>
  <si>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</si>
  <si>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</si>
  <si>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</si>
  <si>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</si>
  <si>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</si>
  <si>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</si>
  <si>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</si>
  <si>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</si>
  <si>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</si>
  <si>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</si>
  <si>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</si>
  <si>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</si>
  <si>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</si>
  <si>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</si>
  <si>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</si>
  <si>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</si>
  <si>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</si>
  <si>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</si>
  <si>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</si>
  <si>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</si>
  <si>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</si>
  <si>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</si>
  <si>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</si>
  <si>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</si>
  <si>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</si>
  <si>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</si>
  <si>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</si>
  <si>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</si>
  <si>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</si>
  <si>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</si>
  <si>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</si>
  <si>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</si>
  <si>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</si>
  <si>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</si>
  <si>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</si>
  <si>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</si>
  <si>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</si>
  <si>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</si>
  <si>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</si>
  <si>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</si>
  <si>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</si>
  <si>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</si>
  <si>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</si>
  <si>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</si>
  <si>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</si>
  <si>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</si>
  <si>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</si>
  <si>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</si>
  <si>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</si>
  <si>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</si>
  <si>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</si>
  <si>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</si>
  <si>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</si>
  <si>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</si>
  <si>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</si>
  <si>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</si>
  <si>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</si>
  <si>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</si>
  <si>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</si>
  <si>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</si>
  <si>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</si>
  <si>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</si>
  <si>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</si>
  <si>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</si>
  <si>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</si>
  <si>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</si>
  <si>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</si>
  <si>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</si>
  <si>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</si>
  <si>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</si>
  <si>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</si>
  <si>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</si>
  <si>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</si>
  <si>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</si>
  <si>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</si>
  <si>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</si>
  <si>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</si>
  <si>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</si>
  <si>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</si>
  <si>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</si>
  <si>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</si>
  <si>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</si>
  <si>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</si>
  <si>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</si>
  <si>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</si>
  <si>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</si>
  <si>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</si>
  <si>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</si>
  <si>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</si>
  <si>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</si>
  <si>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</si>
  <si>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</si>
  <si>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</si>
  <si>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</si>
  <si>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</si>
  <si>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</si>
  <si>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</si>
  <si>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</si>
  <si>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</si>
  <si>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</si>
  <si>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</si>
  <si>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</si>
  <si>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</si>
  <si>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</si>
  <si>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</si>
  <si>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</si>
  <si>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</si>
  <si>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</si>
  <si>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</si>
  <si>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</si>
  <si>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</si>
  <si>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</si>
  <si>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</si>
  <si>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</si>
  <si>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</si>
  <si>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</si>
  <si>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</si>
  <si>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</si>
  <si>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</si>
  <si>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</si>
  <si>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</si>
  <si>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</si>
  <si>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</si>
  <si>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</si>
  <si>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</si>
  <si>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</si>
  <si>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</si>
  <si>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</si>
  <si>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</si>
  <si>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</si>
  <si>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</si>
  <si>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</si>
  <si>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</si>
  <si>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</si>
  <si>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</si>
  <si>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</si>
  <si>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</si>
  <si>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</si>
  <si>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</si>
  <si>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</si>
  <si>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</si>
  <si>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</si>
  <si>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</si>
  <si>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</si>
  <si>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</si>
  <si>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</si>
  <si>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</si>
  <si>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</si>
  <si>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</si>
  <si>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</si>
  <si>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</si>
  <si>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</si>
  <si>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</si>
  <si>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</si>
  <si>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</si>
  <si>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</si>
  <si>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</si>
  <si>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</si>
  <si>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</si>
  <si>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</si>
  <si>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</si>
  <si>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</si>
  <si>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</si>
  <si>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</si>
  <si>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</si>
  <si>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</si>
  <si>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</si>
  <si>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</si>
  <si>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</si>
  <si>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</si>
  <si>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</si>
  <si>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</si>
  <si>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</si>
  <si>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</si>
  <si>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</si>
  <si>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</si>
  <si>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</si>
  <si>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</si>
  <si>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</si>
  <si>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</si>
  <si>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</si>
  <si>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</si>
  <si>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</si>
  <si>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</si>
  <si>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</si>
  <si>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</si>
  <si>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</si>
  <si>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</si>
  <si>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</si>
  <si>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</si>
  <si>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</si>
  <si>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</si>
  <si>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</si>
  <si>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</si>
  <si>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</si>
  <si>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</si>
  <si>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</si>
  <si>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</si>
  <si>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</si>
  <si>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</si>
  <si>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</si>
  <si>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</si>
  <si>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</si>
  <si>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</si>
  <si>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</si>
  <si>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</si>
  <si>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</si>
  <si>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</si>
  <si>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</si>
  <si>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</si>
  <si>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</si>
  <si>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</si>
  <si>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</si>
  <si>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</si>
  <si>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</si>
  <si>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</si>
  <si>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</si>
  <si>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</si>
  <si>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</si>
  <si>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</si>
  <si>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</si>
  <si>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</si>
  <si>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</si>
  <si>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</si>
  <si>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</si>
  <si>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</si>
  <si>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</si>
  <si>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</si>
  <si>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</si>
  <si>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</si>
  <si>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</si>
  <si>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</si>
  <si>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</si>
  <si>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</si>
  <si>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</si>
  <si>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</si>
  <si>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</si>
  <si>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</si>
  <si>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</si>
  <si>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</si>
  <si>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</si>
  <si>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</si>
  <si>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</si>
  <si>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</si>
  <si>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</si>
  <si>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</si>
  <si>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</si>
  <si>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</si>
  <si>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</si>
  <si>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</si>
  <si>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</si>
  <si>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</si>
  <si>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</si>
  <si>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</si>
  <si>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</si>
  <si>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</si>
  <si>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</si>
  <si>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</si>
  <si>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</si>
  <si>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</si>
  <si>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</si>
  <si>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</si>
  <si>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</si>
  <si>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</si>
  <si>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</si>
  <si>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</si>
  <si>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</si>
  <si>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</si>
  <si>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</si>
  <si>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</si>
  <si>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</si>
  <si>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</si>
  <si>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</si>
  <si>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</si>
  <si>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</si>
  <si>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</si>
  <si>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</si>
  <si>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</si>
  <si>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</si>
  <si>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</si>
  <si>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</si>
  <si>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</si>
  <si>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</si>
  <si>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</si>
  <si>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</si>
  <si>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</si>
  <si>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</si>
  <si>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</si>
  <si>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</si>
  <si>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</si>
  <si>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</si>
  <si>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</si>
  <si>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</si>
  <si>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</si>
  <si>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</si>
  <si>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</si>
  <si>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</si>
  <si>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</si>
  <si>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</si>
  <si>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</si>
  <si>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</si>
  <si>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</si>
  <si>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</si>
  <si>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</si>
  <si>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</si>
  <si>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</si>
  <si>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</si>
  <si>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</si>
  <si>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</si>
  <si>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</si>
  <si>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</si>
  <si>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</si>
  <si>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</si>
  <si>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</si>
  <si>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</si>
  <si>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</si>
  <si>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</si>
  <si>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</si>
  <si>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</si>
  <si>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</si>
  <si>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</si>
  <si>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</si>
  <si>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</si>
  <si>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</si>
  <si>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</si>
  <si>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</si>
  <si>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</si>
  <si>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</si>
  <si>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</si>
  <si>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</si>
  <si>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</si>
  <si>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</si>
  <si>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</si>
  <si>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</si>
  <si>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</si>
  <si>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</si>
  <si>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</si>
  <si>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</si>
  <si>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</si>
  <si>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</si>
  <si>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</si>
  <si>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</si>
  <si>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</si>
  <si>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</si>
  <si>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</si>
  <si>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</si>
  <si>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</si>
  <si>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</si>
  <si>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</si>
  <si>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</si>
  <si>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</si>
  <si>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</si>
  <si>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</si>
  <si>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</si>
  <si>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</si>
  <si>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</si>
  <si>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</si>
  <si>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</si>
  <si>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</si>
  <si>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</si>
  <si>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</si>
  <si>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</si>
  <si>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</si>
  <si>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</si>
  <si>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</si>
  <si>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</si>
  <si>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</si>
  <si>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</si>
  <si>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</si>
  <si>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</si>
  <si>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</si>
  <si>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</si>
  <si>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</si>
  <si>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</si>
  <si>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</si>
  <si>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</si>
  <si>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</si>
  <si>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</si>
  <si>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</si>
  <si>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</si>
  <si>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</si>
  <si>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</si>
  <si>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</si>
  <si>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</si>
  <si>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</si>
  <si>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</si>
  <si>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</si>
  <si>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</si>
  <si>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</si>
  <si>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</si>
  <si>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</si>
  <si>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</si>
  <si>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</si>
  <si>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</si>
  <si>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</si>
  <si>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</si>
  <si>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</si>
  <si>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</si>
  <si>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</si>
  <si>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</si>
  <si>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</si>
  <si>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</si>
  <si>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</si>
  <si>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</si>
  <si>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</si>
  <si>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</si>
  <si>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</si>
  <si>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</si>
  <si>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</si>
  <si>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</si>
  <si>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</si>
  <si>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</si>
  <si>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</si>
  <si>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</si>
  <si>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</si>
  <si>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</si>
  <si>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</si>
  <si>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</si>
  <si>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</si>
  <si>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</si>
  <si>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</si>
  <si>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</si>
  <si>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</si>
  <si>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</si>
  <si>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</si>
  <si>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</si>
  <si>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</si>
  <si>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</si>
  <si>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</si>
  <si>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</si>
  <si>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</si>
  <si>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</si>
  <si>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</si>
  <si>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</si>
  <si>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</si>
  <si>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</si>
  <si>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</si>
  <si>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</si>
  <si>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</si>
  <si>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</si>
  <si>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</si>
  <si>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</si>
  <si>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</si>
  <si>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</si>
  <si>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</si>
  <si>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</si>
  <si>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</si>
  <si>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</si>
  <si>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</si>
  <si>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</si>
  <si>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</si>
  <si>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</si>
  <si>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</si>
  <si>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</si>
  <si>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</si>
  <si>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</si>
  <si>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</si>
  <si>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</si>
  <si>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</si>
  <si>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</si>
  <si>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</si>
  <si>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</si>
  <si>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</si>
  <si>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</si>
  <si>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</si>
  <si>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</si>
  <si>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</si>
  <si>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</si>
  <si>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</si>
  <si>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</si>
  <si>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</si>
  <si>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</si>
  <si>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</si>
  <si>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</si>
  <si>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</si>
  <si>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</si>
  <si>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</si>
  <si>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</si>
  <si>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</si>
  <si>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</si>
  <si>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</si>
  <si>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</si>
  <si>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</si>
  <si>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</si>
  <si>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</si>
  <si>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</si>
  <si>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</si>
  <si>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</si>
  <si>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</si>
  <si>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</si>
  <si>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</si>
  <si>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</si>
  <si>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</si>
  <si>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</si>
  <si>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</si>
  <si>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</si>
  <si>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</si>
  <si>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</si>
  <si>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</si>
  <si>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</si>
  <si>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</si>
  <si>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</si>
  <si>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</si>
  <si>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</si>
  <si>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</si>
  <si>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</si>
  <si>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</si>
  <si>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</si>
  <si>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</si>
  <si>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</si>
  <si>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</si>
  <si>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</si>
  <si>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</si>
  <si>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</si>
  <si>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</si>
  <si>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</si>
  <si>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</si>
  <si>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</si>
  <si>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</si>
  <si>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</si>
  <si>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</si>
  <si>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</si>
  <si>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</si>
  <si>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</si>
  <si>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</si>
  <si>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</si>
  <si>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</si>
  <si>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</si>
  <si>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</si>
  <si>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</si>
  <si>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</si>
  <si>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</si>
  <si>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</si>
  <si>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</si>
  <si>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</si>
  <si>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</si>
  <si>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</si>
  <si>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</si>
  <si>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</si>
  <si>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</si>
  <si>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</si>
  <si>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</si>
  <si>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</si>
  <si>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</si>
  <si>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</si>
  <si>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</si>
  <si>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</si>
  <si>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</si>
  <si>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</si>
  <si>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</si>
  <si>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</si>
  <si>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</si>
  <si>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</si>
  <si>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</si>
  <si>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</si>
  <si>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</si>
  <si>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</si>
  <si>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</si>
  <si>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</si>
  <si>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</si>
  <si>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</si>
  <si>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</si>
  <si>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</si>
  <si>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</si>
  <si>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</si>
  <si>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</si>
  <si>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</si>
  <si>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</si>
  <si>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</si>
  <si>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</si>
  <si>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</si>
  <si>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</si>
  <si>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</si>
  <si>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</si>
  <si>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</si>
  <si>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</si>
  <si>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</si>
  <si>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</si>
  <si>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</si>
  <si>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</si>
  <si>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</si>
  <si>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</si>
  <si>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</si>
  <si>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</si>
  <si>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</si>
  <si>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</si>
  <si>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</si>
  <si>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</si>
  <si>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</si>
  <si>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</si>
  <si>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</si>
  <si>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</si>
  <si>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</si>
  <si>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</si>
  <si>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</si>
  <si>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</si>
  <si>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</si>
  <si>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</si>
  <si>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</si>
  <si>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</si>
  <si>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</si>
  <si>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</si>
  <si>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</si>
  <si>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</si>
  <si>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</si>
  <si>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</si>
  <si>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</si>
  <si>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</si>
  <si>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</si>
  <si>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</si>
  <si>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</si>
  <si>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</si>
  <si>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</si>
  <si>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</si>
  <si>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</si>
  <si>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</si>
  <si>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</si>
  <si>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</si>
  <si>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</si>
  <si>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</si>
  <si>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</si>
  <si>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</si>
  <si>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</si>
  <si>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</si>
  <si>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</si>
  <si>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</si>
  <si>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</si>
  <si>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</si>
  <si>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</si>
  <si>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</si>
  <si>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</si>
  <si>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</si>
  <si>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</si>
  <si>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</si>
  <si>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</si>
  <si>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</si>
  <si>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</si>
  <si>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</si>
  <si>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</si>
  <si>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</si>
  <si>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</si>
  <si>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</si>
  <si>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</si>
  <si>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</si>
  <si>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</si>
  <si>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</si>
  <si>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</si>
  <si>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</si>
  <si>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</si>
  <si>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</si>
  <si>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</si>
  <si>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</si>
  <si>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</si>
  <si>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</si>
  <si>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</si>
  <si>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</si>
  <si>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</si>
  <si>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</si>
  <si>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</si>
  <si>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</si>
  <si>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</si>
  <si>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</si>
  <si>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</si>
  <si>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</si>
  <si>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</si>
  <si>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</si>
  <si>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</si>
  <si>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</si>
  <si>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</si>
  <si>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</si>
  <si>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</si>
  <si>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</si>
  <si>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</si>
  <si>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</si>
  <si>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</si>
  <si>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</si>
  <si>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</si>
  <si>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</si>
  <si>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</si>
  <si>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</si>
  <si>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</si>
  <si>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</si>
  <si>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</si>
  <si>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</si>
  <si>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</si>
  <si>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</si>
  <si>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</si>
  <si>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</si>
  <si>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</si>
  <si>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</si>
  <si>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</si>
  <si>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</si>
  <si>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</si>
  <si>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</si>
  <si>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</si>
  <si>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</si>
  <si>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</si>
  <si>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</si>
  <si>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</si>
  <si>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</si>
  <si>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</si>
  <si>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</si>
  <si>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</si>
  <si>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</si>
  <si>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</si>
  <si>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</si>
  <si>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</si>
  <si>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</si>
  <si>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</si>
  <si>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</si>
  <si>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</si>
  <si>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</si>
  <si>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</si>
  <si>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</si>
  <si>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</si>
  <si>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</si>
  <si>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</si>
  <si>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</si>
  <si>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</si>
  <si>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</si>
  <si>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</si>
  <si>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</si>
  <si>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</si>
  <si>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</si>
  <si>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</si>
  <si>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</si>
  <si>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</si>
  <si>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</si>
  <si>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</si>
  <si>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</si>
  <si>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</si>
  <si>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</si>
  <si>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</si>
  <si>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</si>
  <si>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</si>
  <si>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</si>
  <si>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</si>
  <si>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</si>
  <si>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</si>
  <si>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</si>
  <si>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</si>
  <si>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</si>
  <si>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</si>
  <si>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</si>
  <si>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</si>
  <si>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</si>
  <si>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</si>
  <si>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</si>
  <si>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</si>
  <si>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</si>
  <si>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</si>
  <si>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</si>
  <si>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</si>
  <si>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</si>
  <si>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</si>
  <si>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</si>
  <si>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</si>
  <si>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</si>
  <si>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</si>
  <si>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</si>
  <si>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</si>
  <si>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</si>
  <si>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</si>
  <si>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</si>
  <si>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</si>
  <si>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</si>
  <si>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</si>
  <si>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</si>
  <si>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</si>
  <si>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</si>
  <si>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</si>
  <si>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</si>
  <si>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</si>
  <si>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</si>
  <si>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</si>
  <si>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</si>
  <si>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</si>
  <si>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</si>
  <si>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</si>
  <si>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</si>
  <si>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</si>
  <si>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</si>
  <si>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</si>
  <si>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</si>
  <si>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</si>
  <si>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</si>
  <si>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</si>
  <si>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</si>
  <si>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</si>
  <si>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</si>
  <si>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</si>
  <si>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</si>
  <si>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</si>
  <si>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</si>
  <si>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</si>
  <si>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</si>
  <si>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</si>
  <si>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</si>
  <si>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</si>
  <si>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</si>
  <si>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</si>
  <si>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</si>
  <si>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</si>
  <si>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</si>
  <si>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</si>
  <si>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</si>
  <si>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</si>
  <si>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</si>
  <si>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</si>
  <si>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</si>
  <si>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</si>
  <si>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</si>
  <si>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</si>
  <si>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</si>
  <si>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</si>
  <si>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</si>
  <si>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</si>
  <si>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</si>
  <si>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</si>
  <si>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</si>
  <si>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</si>
  <si>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</si>
  <si>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</si>
  <si>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</si>
  <si>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</si>
  <si>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</si>
  <si>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</si>
  <si>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</si>
  <si>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</si>
  <si>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</si>
  <si>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</si>
  <si>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</si>
  <si>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</si>
  <si>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</si>
  <si>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</si>
  <si>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</si>
  <si>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</si>
  <si>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</si>
  <si>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</si>
  <si>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</si>
  <si>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</si>
  <si>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</si>
  <si>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</si>
  <si>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</si>
  <si>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</si>
  <si>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</si>
  <si>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</si>
  <si>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</si>
  <si>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</si>
  <si>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</si>
  <si>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</si>
  <si>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</si>
  <si>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</si>
  <si>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</si>
  <si>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</si>
  <si>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</si>
  <si>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</si>
  <si>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</si>
  <si>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</si>
  <si>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</si>
  <si>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</si>
  <si>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</si>
  <si>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</si>
  <si>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</si>
  <si>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</si>
  <si>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</si>
  <si>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</si>
  <si>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</si>
  <si>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</si>
  <si>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</si>
  <si>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</si>
  <si>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</si>
  <si>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</si>
  <si>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</si>
  <si>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</si>
  <si>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</si>
  <si>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</si>
  <si>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</si>
  <si>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</si>
  <si>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</si>
  <si>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</si>
  <si>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</si>
  <si>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</si>
  <si>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</si>
  <si>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</si>
  <si>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</si>
  <si>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</si>
  <si>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</si>
  <si>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</si>
  <si>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</si>
  <si>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</si>
  <si>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</si>
  <si>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</si>
  <si>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</si>
  <si>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</si>
  <si>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</si>
  <si>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</si>
  <si>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</si>
  <si>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</si>
  <si>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</si>
  <si>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</si>
  <si>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</si>
  <si>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</si>
  <si>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</si>
  <si>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</si>
  <si>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</si>
  <si>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</si>
  <si>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</si>
  <si>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</si>
  <si>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</si>
  <si>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</si>
  <si>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</si>
  <si>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</si>
  <si>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</si>
  <si>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</si>
  <si>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</si>
  <si>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</si>
  <si>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</si>
  <si>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</si>
  <si>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</si>
  <si>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</si>
  <si>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</si>
  <si>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</si>
  <si>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</si>
  <si>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</si>
  <si>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</si>
  <si>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</si>
  <si>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</si>
  <si>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</si>
  <si>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</si>
  <si>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</si>
  <si>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</si>
  <si>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</si>
  <si>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</si>
  <si>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</si>
  <si>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</si>
  <si>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</si>
  <si>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</si>
  <si>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</si>
  <si>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</si>
  <si>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</si>
  <si>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</si>
  <si>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</si>
  <si>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</si>
  <si>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</si>
  <si>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</si>
  <si>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</si>
  <si>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</si>
  <si>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</si>
  <si>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</si>
  <si>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</si>
  <si>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</si>
  <si>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</si>
  <si>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</si>
  <si>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</si>
  <si>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</si>
  <si>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</si>
  <si>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</si>
  <si>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</si>
  <si>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</si>
  <si>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</si>
  <si>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</si>
  <si>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</si>
  <si>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</si>
  <si>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</si>
  <si>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</si>
  <si>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</si>
  <si>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</si>
  <si>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</si>
  <si>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</si>
  <si>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</si>
  <si>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</si>
  <si>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</si>
  <si>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</si>
  <si>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</si>
  <si>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</si>
  <si>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</si>
  <si>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</si>
  <si>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</si>
  <si>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</si>
  <si>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</si>
  <si>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</si>
  <si>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</si>
  <si>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</si>
  <si>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</si>
  <si>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</si>
  <si>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</si>
  <si>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</si>
  <si>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</si>
  <si>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</si>
  <si>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</si>
  <si>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</si>
  <si>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</si>
  <si>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</si>
  <si>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</si>
  <si>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</si>
  <si>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</si>
  <si>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</si>
  <si>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</si>
  <si>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</si>
  <si>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</si>
  <si>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</si>
  <si>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</si>
  <si>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</si>
  <si>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</si>
  <si>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</si>
  <si>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</si>
  <si>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</si>
  <si>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</si>
  <si>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</si>
  <si>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</si>
  <si>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</si>
  <si>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</si>
  <si>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</si>
  <si>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</si>
  <si>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</si>
  <si>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</si>
  <si>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</si>
  <si>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</si>
  <si>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</si>
  <si>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</si>
  <si>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</si>
  <si>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</si>
  <si>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</si>
  <si>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</si>
  <si>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</si>
  <si>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</si>
  <si>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</si>
  <si>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</si>
  <si>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</si>
  <si>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</si>
  <si>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</si>
  <si>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</si>
  <si>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</si>
  <si>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</si>
  <si>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</si>
  <si>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</si>
  <si>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</si>
  <si>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</si>
  <si>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</si>
  <si>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</si>
  <si>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</si>
  <si>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</si>
  <si>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</si>
  <si>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</si>
  <si>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</si>
  <si>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</si>
  <si>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</si>
  <si>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</si>
  <si>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</si>
  <si>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</si>
  <si>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</si>
  <si>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</si>
  <si>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</si>
  <si>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</si>
  <si>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</si>
  <si>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</si>
  <si>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</si>
  <si>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</si>
  <si>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</si>
  <si>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</si>
  <si>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</si>
  <si>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</si>
  <si>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</si>
  <si>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</si>
  <si>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</si>
  <si>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</si>
  <si>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</si>
  <si>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</si>
  <si>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</si>
  <si>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</si>
  <si>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</si>
  <si>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</si>
  <si>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</si>
  <si>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</si>
  <si>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</si>
  <si>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</si>
  <si>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</si>
  <si>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</si>
  <si>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</si>
  <si>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</si>
  <si>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</si>
  <si>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</si>
  <si>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</si>
  <si>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</si>
  <si>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</si>
  <si>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</si>
  <si>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</si>
  <si>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</si>
  <si>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</si>
  <si>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</si>
  <si>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</si>
  <si>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</si>
  <si>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</si>
  <si>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</si>
  <si>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</si>
  <si>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</si>
  <si>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</si>
  <si>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</si>
  <si>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</si>
  <si>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</si>
  <si>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</si>
  <si>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</si>
  <si>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</si>
  <si>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</si>
  <si>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</si>
  <si>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</si>
  <si>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</si>
  <si>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</si>
  <si>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</si>
  <si>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</si>
  <si>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</si>
  <si>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</si>
  <si>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</si>
  <si>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</si>
  <si>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</si>
  <si>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</si>
  <si>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</si>
  <si>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</si>
  <si>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</si>
  <si>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</si>
  <si>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</si>
  <si>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</si>
  <si>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</si>
  <si>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</si>
  <si>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</si>
  <si>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</si>
  <si>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</si>
  <si>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</si>
  <si>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</si>
  <si>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</si>
  <si>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</si>
  <si>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</si>
  <si>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</si>
  <si>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</si>
  <si>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</si>
  <si>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</si>
  <si>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</si>
  <si>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</si>
  <si>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</si>
  <si>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</si>
  <si>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</si>
  <si>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</si>
  <si>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</si>
  <si>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</si>
  <si>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</si>
  <si>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</si>
  <si>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</si>
  <si>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</si>
  <si>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</si>
  <si>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</si>
  <si>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</si>
  <si>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</si>
  <si>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</si>
  <si>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</si>
  <si>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</si>
  <si>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</si>
  <si>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</si>
  <si>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</si>
  <si>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</si>
  <si>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</si>
  <si>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</si>
  <si>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</si>
  <si>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</si>
  <si>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</si>
  <si>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</si>
  <si>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</si>
  <si>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</si>
  <si>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</si>
  <si>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</si>
  <si>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</si>
  <si>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</si>
  <si>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</si>
  <si>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</si>
  <si>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</si>
  <si>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</si>
  <si>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</si>
  <si>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</si>
  <si>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</si>
  <si>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</si>
  <si>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</si>
  <si>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</si>
  <si>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</si>
  <si>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</si>
  <si>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</si>
  <si>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</si>
  <si>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</si>
  <si>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</si>
  <si>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</si>
  <si>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</si>
  <si>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</si>
  <si>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</si>
  <si>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</si>
  <si>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</si>
  <si>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</si>
  <si>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</si>
  <si>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</si>
  <si>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</si>
  <si>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</si>
  <si>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</si>
  <si>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</si>
  <si>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</si>
  <si>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</si>
  <si>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</si>
  <si>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</si>
  <si>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</si>
  <si>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</si>
  <si>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</si>
  <si>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</si>
  <si>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</si>
  <si>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</si>
  <si>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</si>
  <si>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</si>
  <si>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</si>
  <si>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</si>
  <si>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</si>
  <si>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</si>
  <si>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</si>
  <si>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</si>
  <si>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</si>
  <si>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</si>
  <si>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</si>
  <si>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</si>
  <si>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</si>
  <si>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</si>
  <si>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</si>
  <si>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</si>
  <si>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</si>
  <si>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</si>
  <si>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</si>
  <si>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</si>
  <si>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</si>
  <si>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</si>
  <si>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</si>
  <si>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</si>
  <si>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</si>
  <si>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</si>
  <si>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</si>
  <si>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</si>
  <si>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</si>
  <si>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</si>
  <si>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</si>
  <si>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</si>
  <si>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</si>
  <si>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</si>
  <si>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</si>
  <si>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</si>
  <si>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</si>
  <si>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</si>
  <si>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</si>
  <si>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</si>
  <si>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</si>
  <si>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</si>
  <si>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</si>
  <si>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</si>
  <si>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</si>
  <si>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</si>
  <si>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</si>
  <si>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</si>
  <si>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</si>
  <si>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</si>
  <si>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</si>
  <si>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</si>
  <si>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</si>
  <si>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</si>
  <si>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</si>
  <si>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</si>
  <si>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</si>
  <si>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</si>
  <si>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</si>
  <si>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</si>
  <si>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</si>
  <si>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</si>
  <si>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</si>
  <si>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</si>
  <si>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</si>
  <si>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</si>
  <si>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</si>
  <si>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</si>
  <si>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</si>
  <si>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</si>
  <si>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</si>
  <si>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</si>
  <si>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</si>
  <si>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</si>
  <si>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</si>
  <si>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</si>
  <si>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</si>
  <si>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</si>
  <si>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</si>
  <si>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</si>
  <si>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</si>
  <si>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</si>
  <si>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</si>
  <si>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</si>
  <si>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</si>
  <si>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</si>
  <si>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</si>
  <si>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</si>
  <si>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</si>
  <si>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</si>
  <si>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</si>
  <si>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</si>
  <si>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</si>
  <si>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</si>
  <si>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</si>
  <si>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</si>
  <si>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</si>
  <si>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</si>
  <si>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</si>
  <si>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</si>
  <si>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</si>
  <si>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</si>
  <si>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</si>
  <si>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</si>
  <si>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</si>
  <si>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</si>
  <si>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</si>
  <si>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</si>
  <si>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</si>
  <si>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</si>
  <si>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</si>
  <si>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</si>
  <si>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</si>
  <si>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</si>
  <si>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</si>
  <si>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</si>
  <si>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</si>
  <si>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</si>
  <si>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</si>
  <si>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</si>
  <si>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</si>
  <si>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</si>
  <si>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</si>
  <si>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</si>
  <si>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</si>
  <si>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</si>
  <si>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</si>
  <si>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</si>
  <si>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</si>
  <si>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</si>
  <si>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</si>
  <si>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</si>
  <si>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</si>
  <si>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</si>
  <si>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</si>
  <si>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</si>
  <si>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</si>
  <si>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</si>
  <si>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</si>
  <si>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</si>
  <si>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</si>
  <si>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</si>
  <si>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</si>
  <si>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</si>
  <si>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</si>
  <si>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</si>
  <si>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</si>
  <si>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</si>
  <si>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</si>
  <si>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</si>
  <si>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</si>
  <si>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</si>
  <si>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</si>
  <si>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</si>
  <si>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</si>
  <si>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</si>
  <si>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</si>
  <si>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</si>
  <si>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</si>
  <si>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</si>
  <si>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</si>
  <si>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</si>
  <si>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</si>
  <si>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</si>
  <si>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</si>
  <si>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</si>
  <si>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</si>
  <si>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</si>
  <si>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</si>
  <si>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</si>
  <si>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</si>
  <si>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</si>
  <si>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</si>
  <si>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</si>
  <si>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</si>
  <si>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</si>
  <si>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</si>
  <si>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</si>
  <si>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</si>
  <si>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</si>
  <si>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</si>
  <si>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</si>
  <si>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</si>
  <si>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</si>
  <si>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</si>
  <si>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</si>
  <si>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</si>
  <si>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</si>
  <si>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</si>
  <si>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</si>
  <si>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</si>
  <si>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</si>
  <si>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</si>
  <si>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</si>
  <si>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</si>
  <si>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</si>
  <si>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</si>
  <si>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</si>
  <si>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</si>
  <si>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</si>
  <si>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</si>
  <si>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</si>
  <si>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</si>
  <si>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</si>
  <si>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</si>
  <si>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</si>
  <si>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</si>
  <si>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</si>
  <si>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</si>
  <si>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</si>
  <si>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</si>
  <si>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</si>
  <si>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</si>
  <si>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</si>
  <si>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</si>
  <si>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</si>
  <si>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</si>
  <si>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</si>
  <si>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</si>
  <si>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</si>
  <si>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</si>
  <si>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</si>
  <si>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</si>
  <si>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</si>
  <si>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</si>
  <si>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</si>
  <si>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</si>
  <si>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</si>
  <si>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</si>
  <si>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</si>
  <si>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</si>
  <si>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</si>
  <si>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</si>
  <si>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</si>
  <si>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</si>
  <si>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</si>
  <si>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</si>
  <si>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</si>
  <si>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</si>
  <si>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</si>
  <si>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</si>
  <si>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</si>
  <si>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</si>
  <si>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</si>
  <si>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</si>
  <si>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</si>
  <si>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</si>
  <si>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</si>
  <si>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</si>
  <si>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</si>
  <si>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</si>
  <si>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</si>
  <si>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</si>
  <si>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</si>
  <si>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</si>
  <si>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</si>
  <si>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</si>
  <si>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</si>
  <si>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</si>
  <si>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</si>
  <si>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</si>
  <si>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</si>
  <si>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</si>
  <si>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</si>
  <si>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</si>
  <si>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</si>
  <si>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</si>
  <si>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</si>
  <si>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</si>
  <si>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</si>
  <si>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</si>
  <si>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</si>
  <si>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</si>
  <si>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</si>
  <si>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</si>
  <si>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</si>
  <si>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</si>
  <si>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</si>
  <si>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</si>
  <si>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</si>
  <si>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</si>
  <si>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</si>
  <si>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</si>
  <si>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</si>
  <si>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</si>
  <si>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</si>
  <si>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</si>
  <si>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</si>
  <si>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</si>
  <si>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</si>
  <si>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</si>
  <si>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</si>
  <si>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</si>
  <si>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</si>
  <si>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</si>
  <si>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</si>
  <si>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</si>
  <si>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</si>
  <si>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</si>
  <si>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</si>
  <si>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</si>
  <si>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</si>
  <si>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</si>
  <si>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</si>
  <si>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</si>
  <si>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</si>
  <si>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</si>
  <si>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</si>
  <si>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</si>
  <si>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</si>
  <si>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</si>
  <si>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</si>
  <si>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</si>
  <si>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</si>
  <si>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</si>
  <si>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</si>
  <si>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</si>
  <si>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</si>
  <si>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</si>
  <si>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</si>
  <si>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</si>
  <si>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</si>
  <si>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</si>
  <si>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</si>
  <si>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</si>
  <si>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</si>
  <si>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</si>
  <si>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</si>
  <si>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</si>
  <si>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</si>
  <si>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</si>
  <si>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</si>
  <si>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</si>
  <si>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</si>
  <si>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</si>
  <si>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</si>
  <si>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</si>
  <si>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</si>
  <si>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</si>
  <si>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</si>
  <si>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</si>
  <si>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</si>
  <si>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</si>
  <si>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</si>
  <si>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</si>
  <si>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</si>
  <si>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</si>
  <si>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</si>
  <si>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</si>
  <si>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</si>
  <si>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</si>
  <si>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</si>
  <si>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</si>
  <si>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</si>
  <si>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</si>
  <si>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</si>
  <si>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</si>
  <si>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</si>
  <si>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</si>
  <si>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</si>
  <si>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</si>
  <si>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</si>
  <si>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</si>
  <si>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</si>
  <si>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</si>
  <si>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</si>
  <si>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</si>
  <si>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</si>
  <si>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</si>
  <si>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</si>
  <si>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</si>
  <si>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</si>
  <si>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</si>
  <si>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</si>
  <si>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</si>
  <si>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</si>
  <si>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</si>
  <si>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</si>
  <si>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</si>
  <si>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</si>
  <si>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</si>
  <si>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</si>
  <si>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</si>
  <si>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</si>
  <si>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</si>
  <si>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</si>
  <si>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</si>
  <si>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</si>
  <si>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</si>
  <si>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</si>
  <si>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</si>
  <si>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</si>
  <si>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</si>
  <si>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</si>
  <si>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</si>
  <si>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</si>
  <si>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</si>
  <si>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</si>
  <si>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</si>
  <si>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</si>
  <si>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</si>
  <si>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</si>
  <si>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</si>
  <si>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</si>
  <si>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</si>
  <si>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</si>
  <si>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</si>
  <si>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</si>
  <si>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</si>
  <si>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</si>
  <si>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</si>
  <si>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</si>
  <si>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</si>
  <si>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</si>
  <si>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</si>
  <si>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</si>
  <si>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</si>
  <si>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</si>
  <si>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</si>
  <si>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</si>
  <si>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</si>
  <si>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</si>
  <si>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</si>
  <si>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</si>
  <si>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</si>
  <si>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</si>
  <si>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</si>
  <si>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</si>
  <si>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</si>
  <si>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</si>
  <si>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</si>
  <si>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</si>
  <si>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</si>
  <si>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</si>
  <si>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</si>
  <si>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</si>
  <si>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</si>
  <si>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</si>
  <si>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</si>
  <si>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</si>
  <si>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</si>
  <si>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</si>
  <si>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</si>
  <si>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</si>
  <si>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</si>
  <si>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</si>
  <si>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</si>
  <si>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</si>
  <si>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</si>
  <si>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</si>
  <si>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</si>
  <si>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</si>
  <si>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</si>
  <si>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</si>
  <si>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</si>
  <si>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</si>
  <si>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</si>
  <si>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</si>
  <si>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</si>
  <si>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</si>
  <si>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</si>
  <si>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</si>
  <si>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</si>
  <si>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</si>
  <si>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</si>
  <si>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</si>
  <si>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</si>
  <si>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</si>
  <si>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</si>
  <si>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</si>
  <si>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</si>
  <si>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</si>
  <si>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</si>
  <si>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</si>
  <si>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</si>
  <si>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</si>
  <si>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</si>
  <si>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</si>
  <si>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</si>
  <si>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</si>
  <si>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</si>
  <si>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</si>
  <si>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</si>
  <si>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</si>
  <si>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</si>
  <si>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</si>
  <si>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</si>
  <si>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</si>
  <si>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</si>
  <si>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</si>
  <si>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</si>
  <si>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</si>
  <si>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</si>
  <si>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</si>
  <si>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</si>
  <si>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</si>
  <si>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</si>
  <si>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</si>
  <si>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</si>
  <si>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</si>
  <si>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</si>
  <si>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</si>
  <si>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</si>
  <si>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</si>
  <si>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</si>
  <si>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</si>
  <si>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</si>
  <si>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</si>
  <si>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</si>
  <si>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</si>
  <si>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</si>
  <si>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</si>
  <si>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</si>
  <si>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</si>
  <si>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</si>
  <si>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</si>
  <si>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</si>
  <si>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</si>
  <si>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</si>
  <si>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</si>
  <si>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</si>
  <si>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</si>
  <si>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</si>
  <si>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</si>
  <si>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</si>
  <si>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</si>
  <si>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</si>
  <si>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</si>
  <si>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</si>
  <si>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</si>
  <si>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</si>
  <si>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</si>
  <si>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</si>
  <si>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</si>
  <si>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</si>
  <si>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</si>
  <si>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</si>
  <si>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</si>
  <si>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</si>
  <si>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</si>
  <si>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</si>
  <si>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</si>
  <si>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</si>
  <si>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</si>
  <si>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</si>
  <si>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</si>
  <si>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</si>
  <si>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</si>
  <si>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</si>
  <si>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</si>
  <si>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</si>
  <si>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</si>
  <si>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</si>
  <si>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</si>
  <si>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</si>
  <si>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</si>
  <si>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</si>
  <si>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</si>
  <si>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</si>
  <si>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</si>
  <si>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</si>
  <si>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</si>
  <si>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</si>
  <si>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</si>
  <si>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</si>
  <si>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</si>
  <si>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</si>
  <si>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</si>
  <si>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</si>
  <si>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</si>
  <si>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</si>
  <si>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</si>
  <si>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</si>
  <si>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</si>
  <si>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</si>
  <si>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</si>
  <si>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</si>
  <si>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</si>
  <si>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</si>
  <si>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</si>
  <si>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</si>
  <si>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</si>
  <si>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</si>
  <si>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</si>
  <si>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</si>
  <si>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</si>
  <si>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</si>
  <si>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</si>
  <si>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</si>
  <si>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</si>
  <si>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</si>
  <si>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</si>
  <si>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</si>
  <si>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</si>
  <si>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</si>
  <si>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</si>
  <si>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</si>
  <si>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</si>
  <si>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</si>
  <si>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</si>
  <si>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</si>
  <si>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</si>
  <si>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</si>
  <si>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</si>
  <si>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</si>
  <si>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</si>
  <si>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</si>
  <si>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</si>
  <si>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</si>
  <si>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</si>
  <si>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</si>
  <si>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</si>
  <si>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</si>
  <si>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</si>
  <si>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</si>
  <si>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</si>
  <si>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</si>
  <si>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</si>
  <si>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</si>
  <si>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</si>
  <si>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</si>
  <si>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</si>
  <si>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</si>
  <si>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</si>
  <si>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</si>
  <si>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</si>
  <si>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</si>
  <si>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</si>
  <si>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</si>
  <si>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</si>
  <si>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</si>
  <si>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</si>
  <si>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</si>
  <si>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</si>
  <si>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</si>
  <si>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</si>
  <si>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</si>
  <si>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</si>
  <si>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</si>
  <si>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</si>
  <si>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</si>
  <si>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</si>
  <si>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</si>
  <si>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</si>
  <si>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</si>
  <si>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</si>
  <si>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</si>
  <si>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</si>
  <si>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</si>
  <si>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</si>
  <si>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</si>
  <si>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</si>
  <si>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</si>
  <si>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</si>
  <si>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</si>
  <si>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</si>
  <si>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</si>
  <si>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</si>
  <si>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</si>
  <si>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</si>
  <si>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</si>
  <si>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</si>
  <si>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</si>
  <si>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</si>
  <si>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</si>
  <si>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</si>
  <si>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</si>
  <si>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</si>
  <si>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</si>
  <si>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</si>
  <si>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</si>
  <si>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</si>
  <si>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</si>
  <si>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</si>
  <si>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</si>
  <si>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</si>
  <si>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</si>
  <si>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</si>
  <si>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</si>
  <si>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</si>
  <si>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</si>
  <si>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</si>
  <si>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</si>
  <si>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</si>
  <si>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</si>
  <si>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</si>
  <si>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</si>
  <si>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</si>
  <si>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</si>
  <si>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</si>
  <si>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</si>
  <si>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</si>
  <si>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</si>
  <si>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</si>
  <si>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</si>
  <si>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</si>
  <si>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</si>
  <si>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</si>
  <si>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</si>
  <si>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</si>
  <si>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</si>
  <si>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</si>
  <si>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</si>
  <si>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</si>
  <si>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</si>
  <si>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</si>
  <si>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</si>
  <si>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</si>
  <si>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</si>
  <si>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</si>
  <si>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</si>
  <si>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</si>
  <si>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</si>
  <si>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</si>
  <si>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</si>
  <si>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</si>
  <si>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</si>
  <si>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</si>
  <si>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</si>
  <si>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</si>
  <si>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</si>
  <si>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</si>
  <si>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</si>
  <si>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</si>
  <si>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</si>
  <si>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</si>
  <si>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</si>
  <si>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</si>
  <si>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</si>
  <si>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</si>
  <si>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</si>
  <si>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</si>
  <si>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</si>
  <si>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</si>
  <si>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</si>
  <si>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</si>
  <si>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</si>
  <si>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</si>
  <si>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</si>
  <si>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</si>
  <si>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</si>
  <si>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</si>
  <si>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</si>
  <si>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</si>
  <si>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</si>
  <si>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</si>
  <si>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</si>
  <si>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</si>
  <si>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</si>
  <si>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</si>
  <si>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</si>
  <si>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</si>
  <si>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</si>
  <si>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</si>
  <si>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</si>
  <si>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</si>
  <si>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</si>
  <si>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</si>
  <si>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</si>
  <si>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</si>
  <si>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</si>
  <si>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</si>
  <si>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</si>
  <si>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</si>
  <si>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</si>
  <si>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</si>
  <si>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</si>
  <si>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</si>
  <si>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</si>
  <si>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</si>
  <si>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</si>
  <si>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</si>
  <si>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</si>
  <si>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</si>
  <si>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</si>
  <si>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</si>
  <si>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</si>
  <si>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</si>
  <si>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</si>
  <si>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</si>
  <si>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</si>
  <si>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</si>
  <si>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</si>
  <si>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</si>
  <si>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</si>
  <si>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</si>
  <si>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</si>
  <si>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</si>
  <si>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</si>
  <si>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</si>
  <si>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</si>
  <si>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</si>
  <si>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</si>
  <si>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</si>
  <si>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</si>
  <si>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</si>
  <si>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</si>
  <si>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</si>
  <si>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</si>
  <si>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</si>
  <si>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</si>
  <si>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</si>
  <si>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</si>
  <si>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</si>
  <si>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</si>
  <si>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</si>
  <si>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</si>
  <si>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</si>
  <si>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</si>
  <si>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</si>
  <si>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</si>
  <si>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</si>
  <si>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</si>
  <si>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</si>
  <si>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</si>
  <si>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</si>
  <si>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</si>
  <si>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</si>
  <si>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</si>
  <si>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</si>
  <si>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</si>
  <si>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</si>
  <si>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</si>
  <si>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</si>
  <si>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</si>
  <si>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</si>
  <si>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</si>
  <si>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</si>
  <si>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</si>
  <si>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</si>
  <si>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</si>
  <si>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</si>
  <si>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</si>
  <si>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</si>
  <si>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</si>
  <si>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</si>
  <si>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</si>
  <si>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</si>
  <si>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</si>
  <si>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</si>
  <si>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</si>
  <si>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</si>
  <si>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</si>
  <si>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</si>
  <si>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</si>
  <si>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</si>
  <si>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</si>
  <si>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</si>
  <si>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</si>
  <si>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</si>
  <si>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</si>
  <si>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</si>
  <si>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</si>
  <si>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</si>
  <si>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</si>
  <si>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</si>
  <si>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</si>
  <si>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</si>
  <si>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</si>
  <si>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</si>
  <si>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</si>
  <si>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</si>
  <si>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</si>
  <si>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</si>
  <si>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</si>
  <si>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</si>
  <si>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</si>
  <si>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</si>
  <si>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</si>
  <si>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</si>
  <si>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</si>
  <si>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</si>
  <si>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</si>
  <si>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</si>
  <si>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</si>
  <si>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</si>
  <si>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</si>
  <si>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</si>
  <si>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</si>
  <si>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</si>
  <si>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</si>
  <si>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</si>
  <si>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</si>
  <si>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</si>
  <si>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</si>
  <si>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</si>
  <si>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</si>
  <si>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</si>
  <si>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</si>
  <si>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</si>
  <si>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</si>
  <si>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</si>
  <si>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</si>
  <si>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</si>
  <si>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</si>
  <si>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</si>
  <si>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</si>
  <si>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</si>
  <si>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</si>
  <si>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</si>
  <si>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</si>
  <si>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</si>
  <si>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</si>
  <si>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</si>
  <si>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</si>
  <si>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</si>
  <si>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</si>
  <si>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</si>
  <si>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</si>
  <si>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</si>
  <si>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</si>
  <si>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</si>
  <si>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</si>
  <si>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</si>
  <si>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</si>
  <si>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</si>
  <si>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</si>
  <si>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</si>
  <si>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</si>
  <si>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</si>
  <si>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</si>
  <si>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</si>
  <si>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</si>
  <si>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</si>
  <si>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</si>
  <si>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</si>
  <si>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</si>
  <si>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</si>
  <si>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</si>
  <si>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</si>
  <si>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</si>
  <si>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</si>
  <si>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</si>
  <si>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</si>
  <si>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</si>
  <si>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</si>
  <si>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</si>
  <si>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</si>
  <si>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</si>
  <si>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</si>
  <si>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</si>
  <si>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</si>
  <si>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</si>
  <si>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</si>
  <si>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</si>
  <si>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</si>
  <si>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</si>
  <si>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</si>
  <si>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</si>
  <si>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</si>
  <si>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</si>
  <si>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</si>
  <si>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</si>
  <si>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</si>
  <si>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</si>
  <si>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</si>
  <si>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</si>
  <si>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</si>
  <si>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</si>
  <si>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</si>
  <si>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</si>
  <si>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</si>
  <si>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</si>
  <si>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</si>
  <si>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</si>
  <si>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</si>
  <si>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</si>
  <si>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</si>
  <si>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</si>
  <si>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</si>
  <si>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</si>
  <si>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</si>
  <si>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</si>
  <si>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</si>
  <si>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</si>
  <si>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</si>
  <si>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</si>
  <si>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</si>
  <si>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</si>
  <si>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</si>
  <si>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</si>
  <si>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</si>
  <si>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</si>
  <si>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</si>
  <si>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</si>
  <si>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</si>
  <si>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</si>
  <si>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</si>
  <si>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</si>
  <si>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</si>
  <si>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</si>
  <si>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</si>
  <si>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</si>
  <si>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</si>
  <si>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</si>
  <si>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</si>
  <si>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</si>
  <si>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</si>
  <si>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</si>
  <si>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</si>
  <si>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</si>
  <si>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</si>
  <si>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</si>
  <si>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</si>
  <si>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</si>
  <si>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</si>
  <si>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</si>
  <si>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</si>
  <si>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</si>
  <si>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</si>
  <si>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</si>
  <si>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</si>
  <si>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</si>
  <si>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</si>
  <si>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</si>
  <si>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</si>
  <si>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</si>
  <si>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</si>
  <si>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</si>
  <si>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</si>
  <si>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</si>
  <si>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</si>
  <si>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</si>
  <si>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</si>
  <si>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</si>
  <si>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</si>
  <si>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</si>
  <si>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</si>
  <si>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</si>
  <si>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</si>
  <si>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</si>
  <si>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</si>
  <si>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</si>
  <si>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</si>
  <si>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</si>
  <si>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</si>
  <si>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</si>
  <si>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</si>
  <si>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</si>
  <si>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</si>
  <si>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</si>
  <si>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</si>
  <si>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</si>
  <si>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</si>
  <si>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</si>
  <si>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</si>
  <si>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</si>
  <si>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</si>
  <si>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</si>
  <si>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</si>
  <si>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</si>
  <si>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</si>
  <si>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</si>
  <si>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</si>
  <si>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</si>
  <si>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</si>
  <si>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</si>
  <si>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</si>
  <si>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</si>
  <si>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</si>
  <si>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</si>
  <si>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</si>
  <si>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</si>
  <si>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</si>
  <si>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</si>
  <si>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</si>
  <si>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</si>
  <si>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</si>
  <si>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</si>
  <si>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</si>
  <si>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</si>
  <si>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</si>
  <si>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</si>
  <si>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</si>
  <si>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</si>
  <si>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</si>
  <si>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</si>
  <si>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</si>
  <si>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</si>
  <si>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</si>
  <si>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</si>
  <si>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</si>
  <si>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</si>
  <si>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</si>
  <si>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</si>
  <si>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</si>
  <si>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</si>
  <si>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</si>
  <si>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</si>
  <si>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</si>
  <si>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</si>
  <si>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</si>
  <si>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</si>
  <si>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</si>
  <si>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</si>
  <si>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</si>
  <si>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</si>
  <si>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</si>
  <si>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</si>
  <si>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</si>
  <si>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</si>
  <si>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</si>
  <si>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</si>
  <si>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</si>
  <si>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</si>
  <si>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</si>
  <si>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</si>
  <si>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</si>
  <si>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</si>
  <si>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</si>
  <si>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</si>
  <si>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</si>
  <si>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</si>
  <si>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</si>
  <si>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</si>
  <si>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</si>
  <si>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</si>
  <si>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</si>
  <si>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</si>
  <si>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</si>
  <si>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</si>
  <si>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</si>
  <si>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</si>
  <si>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</si>
  <si>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</si>
  <si>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</si>
  <si>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</si>
  <si>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</si>
  <si>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</si>
  <si>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</si>
  <si>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</si>
  <si>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</si>
  <si>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</si>
  <si>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</si>
  <si>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</si>
  <si>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</si>
  <si>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</si>
  <si>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</si>
  <si>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</si>
  <si>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</si>
  <si>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</si>
  <si>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</si>
  <si>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</si>
  <si>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</si>
  <si>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</si>
  <si>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</si>
  <si>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</si>
  <si>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</si>
  <si>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</si>
  <si>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</si>
  <si>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</si>
  <si>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</si>
  <si>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</si>
  <si>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</si>
  <si>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</si>
  <si>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</si>
  <si>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</si>
  <si>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</si>
  <si>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</si>
  <si>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</si>
  <si>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</si>
  <si>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</si>
  <si>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</si>
  <si>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</si>
  <si>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</si>
  <si>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</si>
  <si>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</si>
  <si>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</si>
  <si>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</si>
  <si>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</si>
  <si>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</si>
  <si>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</si>
  <si>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</si>
  <si>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</si>
  <si>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</si>
  <si>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</si>
  <si>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</si>
  <si>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</si>
  <si>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</si>
  <si>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</si>
  <si>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</si>
  <si>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</si>
  <si>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</si>
  <si>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</si>
  <si>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</si>
  <si>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</si>
  <si>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</si>
  <si>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</si>
  <si>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</si>
  <si>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</si>
  <si>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</si>
  <si>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</si>
  <si>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</si>
  <si>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</si>
  <si>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</si>
  <si>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</si>
  <si>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</si>
  <si>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</si>
  <si>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</si>
  <si>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</si>
  <si>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</si>
  <si>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</si>
  <si>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</si>
  <si>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</si>
  <si>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</si>
  <si>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</si>
  <si>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</si>
  <si>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</si>
  <si>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</si>
  <si>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</si>
  <si>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</si>
  <si>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</si>
  <si>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</si>
  <si>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</si>
  <si>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</si>
  <si>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</si>
  <si>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</si>
  <si>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</si>
  <si>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</si>
  <si>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</si>
  <si>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</si>
  <si>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</si>
  <si>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</si>
  <si>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</si>
  <si>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</si>
  <si>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</si>
  <si>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</si>
  <si>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</si>
  <si>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</si>
  <si>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</si>
  <si>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</si>
  <si>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</si>
  <si>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</si>
  <si>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</si>
  <si>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</si>
  <si>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</si>
  <si>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</si>
  <si>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</si>
  <si>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</si>
  <si>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</si>
  <si>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</si>
  <si>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</si>
  <si>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</si>
  <si>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</si>
  <si>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</si>
  <si>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</si>
  <si>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</si>
  <si>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</si>
  <si>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</si>
  <si>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</si>
  <si>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</si>
  <si>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</si>
  <si>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</si>
  <si>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</si>
  <si>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</si>
  <si>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</si>
  <si>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</si>
  <si>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</si>
  <si>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</si>
  <si>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</si>
  <si>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</si>
  <si>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</si>
  <si>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</si>
  <si>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</si>
  <si>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</si>
  <si>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</si>
  <si>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</si>
  <si>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</si>
  <si>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</si>
  <si>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</si>
  <si>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</si>
  <si>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</si>
  <si>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</si>
  <si>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</si>
  <si>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</si>
  <si>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</si>
  <si>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</si>
  <si>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</si>
  <si>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</si>
  <si>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</si>
  <si>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</si>
  <si>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</si>
  <si>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</si>
  <si>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</si>
  <si>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</si>
  <si>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</si>
  <si>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</si>
  <si>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</si>
  <si>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</si>
  <si>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</si>
  <si>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</si>
  <si>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</si>
  <si>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</si>
  <si>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</si>
  <si>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</si>
  <si>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</si>
  <si>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</si>
  <si>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</si>
  <si>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</si>
  <si>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</si>
  <si>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</si>
  <si>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</si>
  <si>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</si>
  <si>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</si>
  <si>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</si>
  <si>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</si>
  <si>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</si>
  <si>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</si>
  <si>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</si>
  <si>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</si>
  <si>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</si>
  <si>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</si>
  <si>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</si>
  <si>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</si>
  <si>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</si>
  <si>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</si>
  <si>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</si>
  <si>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</si>
  <si>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</si>
  <si>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</si>
  <si>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</si>
  <si>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</si>
  <si>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</si>
  <si>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</si>
  <si>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</si>
  <si>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</si>
  <si>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</si>
  <si>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</si>
  <si>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</si>
  <si>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</si>
  <si>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</si>
  <si>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</si>
  <si>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</si>
  <si>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</si>
  <si>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</si>
  <si>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</si>
  <si>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</si>
  <si>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</si>
  <si>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</si>
  <si>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</si>
  <si>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</si>
  <si>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</si>
  <si>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</si>
  <si>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</si>
  <si>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</si>
  <si>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</si>
  <si>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</si>
  <si>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</si>
  <si>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</si>
  <si>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</si>
  <si>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</si>
  <si>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</si>
  <si>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</si>
  <si>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</si>
  <si>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</si>
  <si>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</si>
  <si>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</si>
  <si>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</si>
  <si>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</si>
  <si>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</si>
  <si>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</si>
  <si>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</si>
  <si>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</si>
  <si>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</si>
  <si>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</si>
  <si>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</si>
  <si>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</si>
  <si>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</si>
  <si>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</si>
  <si>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</si>
  <si>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</si>
  <si>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</si>
  <si>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</si>
  <si>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</si>
  <si>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</si>
  <si>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</si>
  <si>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</si>
  <si>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</si>
  <si>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</si>
  <si>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</si>
  <si>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</si>
  <si>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</si>
  <si>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</si>
  <si>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</si>
  <si>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</si>
  <si>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</si>
  <si>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</si>
  <si>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</si>
  <si>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</si>
  <si>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</si>
  <si>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</si>
  <si>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</si>
  <si>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</si>
  <si>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</si>
  <si>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</si>
  <si>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</si>
  <si>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</si>
  <si>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</si>
  <si>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</si>
  <si>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</si>
  <si>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</si>
  <si>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</si>
  <si>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</si>
  <si>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</si>
  <si>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</si>
  <si>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</si>
  <si>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</si>
  <si>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</si>
  <si>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</si>
  <si>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</si>
  <si>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</si>
  <si>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</si>
  <si>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</si>
  <si>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</si>
  <si>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</si>
  <si>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</si>
  <si>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</si>
  <si>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</si>
  <si>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</si>
  <si>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</si>
  <si>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</si>
  <si>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</si>
  <si>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</si>
  <si>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</si>
  <si>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</si>
  <si>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</si>
  <si>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</si>
  <si>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</si>
  <si>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</si>
  <si>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</si>
  <si>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</si>
  <si>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</si>
  <si>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</si>
  <si>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</si>
  <si>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</si>
  <si>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</si>
  <si>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</si>
  <si>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</si>
  <si>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</si>
  <si>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</si>
  <si>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</si>
  <si>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</si>
  <si>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</si>
  <si>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</si>
  <si>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</si>
  <si>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</si>
  <si>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</si>
  <si>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</si>
  <si>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</si>
  <si>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</si>
  <si>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</si>
  <si>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</si>
  <si>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</si>
  <si>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</si>
  <si>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</si>
  <si>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</si>
  <si>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</si>
  <si>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</si>
  <si>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</si>
  <si>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</si>
  <si>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</si>
  <si>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</si>
  <si>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</si>
  <si>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</si>
  <si>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</si>
  <si>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</si>
  <si>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</si>
  <si>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</si>
  <si>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</si>
  <si>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</si>
  <si>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</si>
  <si>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</si>
  <si>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</si>
  <si>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</si>
  <si>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</si>
  <si>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</si>
  <si>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</si>
  <si>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</si>
  <si>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</si>
  <si>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</si>
  <si>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</si>
  <si>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</si>
  <si>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</si>
  <si>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</si>
  <si>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</si>
  <si>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</si>
  <si>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</si>
  <si>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</si>
  <si>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</si>
  <si>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</si>
  <si>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</si>
  <si>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</si>
  <si>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</si>
  <si>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</si>
  <si>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</si>
  <si>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</si>
  <si>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</si>
  <si>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</si>
  <si>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</si>
  <si>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</si>
  <si>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</si>
  <si>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</si>
  <si>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</si>
  <si>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</si>
  <si>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</si>
  <si>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</si>
  <si>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</si>
  <si>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</si>
  <si>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</si>
  <si>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</si>
  <si>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</si>
  <si>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</si>
  <si>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</si>
  <si>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</si>
  <si>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</si>
  <si>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</si>
  <si>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</si>
  <si>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</si>
  <si>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</si>
  <si>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</si>
  <si>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</si>
  <si>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</si>
  <si>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</si>
  <si>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</si>
  <si>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</si>
  <si>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</si>
  <si>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</si>
  <si>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</si>
  <si>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</si>
  <si>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</si>
  <si>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</si>
  <si>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</si>
  <si>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</si>
  <si>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</si>
  <si>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</si>
  <si>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</si>
  <si>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</si>
  <si>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</si>
  <si>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</si>
  <si>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</si>
  <si>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</si>
  <si>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</si>
  <si>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</si>
  <si>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</si>
  <si>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</si>
  <si>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</si>
  <si>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</si>
  <si>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</si>
  <si>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</si>
  <si>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</si>
  <si>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</si>
  <si>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</si>
  <si>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</si>
  <si>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</si>
  <si>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</si>
  <si>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</si>
  <si>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</si>
  <si>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</si>
  <si>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</si>
  <si>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</si>
  <si>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</si>
  <si>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</si>
  <si>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</si>
  <si>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</si>
  <si>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</si>
  <si>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</si>
  <si>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</si>
  <si>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</si>
  <si>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</si>
  <si>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</si>
  <si>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</si>
  <si>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</si>
  <si>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</si>
  <si>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</si>
  <si>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</si>
  <si>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</si>
  <si>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</si>
  <si>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</si>
  <si>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</si>
  <si>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</si>
  <si>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</si>
  <si>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</si>
  <si>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</si>
  <si>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</si>
  <si>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</si>
  <si>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</si>
  <si>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</si>
  <si>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</si>
  <si>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</si>
  <si>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</si>
  <si>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</si>
  <si>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</si>
  <si>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</si>
  <si>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</si>
  <si>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</si>
  <si>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</si>
  <si>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</si>
  <si>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</si>
  <si>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</si>
  <si>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</si>
  <si>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</si>
  <si>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</si>
  <si>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</si>
  <si>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</si>
  <si>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</si>
  <si>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</si>
  <si>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</si>
  <si>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</si>
  <si>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</si>
  <si>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</si>
  <si>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</si>
  <si>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</si>
  <si>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</si>
  <si>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</si>
  <si>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</si>
  <si>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</si>
  <si>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</si>
  <si>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</si>
  <si>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</si>
  <si>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</si>
  <si>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</si>
  <si>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</si>
  <si>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</si>
  <si>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</si>
  <si>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</si>
  <si>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</si>
  <si>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</si>
  <si>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</si>
  <si>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</si>
  <si>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</si>
  <si>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</si>
  <si>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</si>
  <si>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</si>
  <si>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</si>
  <si>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</si>
  <si>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</si>
  <si>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</si>
  <si>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</si>
  <si>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</si>
  <si>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</si>
  <si>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</si>
  <si>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</si>
  <si>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</si>
  <si>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</si>
  <si>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</si>
  <si>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</si>
  <si>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</si>
  <si>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</si>
  <si>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</si>
  <si>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</si>
  <si>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</si>
  <si>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</si>
  <si>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</si>
  <si>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</si>
  <si>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</si>
  <si>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</si>
  <si>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</si>
  <si>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</si>
  <si>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</si>
  <si>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</si>
  <si>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</si>
  <si>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</si>
  <si>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</si>
  <si>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</si>
  <si>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</si>
  <si>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</si>
  <si>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</si>
  <si>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</si>
  <si>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</si>
  <si>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</si>
  <si>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</si>
  <si>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</si>
  <si>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</si>
  <si>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</si>
  <si>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</si>
  <si>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</si>
  <si>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</si>
  <si>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</si>
  <si>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</si>
  <si>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</si>
  <si>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</si>
  <si>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</si>
  <si>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</si>
  <si>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</si>
  <si>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</si>
  <si>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</si>
  <si>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</si>
  <si>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</si>
  <si>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</si>
  <si>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</si>
  <si>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</si>
  <si>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</si>
  <si>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</si>
  <si>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</si>
  <si>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</si>
  <si>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</si>
  <si>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</si>
  <si>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</si>
  <si>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</si>
  <si>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</si>
  <si>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</si>
  <si>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</si>
  <si>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</si>
  <si>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</si>
  <si>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</si>
  <si>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</si>
  <si>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</si>
  <si>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</si>
  <si>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</si>
  <si>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</si>
  <si>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</si>
  <si>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</si>
  <si>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</si>
  <si>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</si>
  <si>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</si>
  <si>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</si>
  <si>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</si>
  <si>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</si>
  <si>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</si>
  <si>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</si>
  <si>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</si>
  <si>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</si>
  <si>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</si>
  <si>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</si>
  <si>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</si>
  <si>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</si>
  <si>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</si>
  <si>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</si>
  <si>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</si>
  <si>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</si>
  <si>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</si>
  <si>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</si>
  <si>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</si>
  <si>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</si>
  <si>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</si>
  <si>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</si>
  <si>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</si>
  <si>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</si>
  <si>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</si>
  <si>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</si>
  <si>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</si>
  <si>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</si>
  <si>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</si>
  <si>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</si>
  <si>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</si>
  <si>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</si>
  <si>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</si>
  <si>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</si>
  <si>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</si>
  <si>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</si>
  <si>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</si>
  <si>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</si>
  <si>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</si>
  <si>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</si>
  <si>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</si>
  <si>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</si>
  <si>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</si>
  <si>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</si>
  <si>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</si>
  <si>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</si>
  <si>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</si>
  <si>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</si>
  <si>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</si>
  <si>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</si>
  <si>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</si>
  <si>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</si>
  <si>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</si>
  <si>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</si>
  <si>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</si>
  <si>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</si>
  <si>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</si>
  <si>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</si>
  <si>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</si>
  <si>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</si>
  <si>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</si>
  <si>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</si>
  <si>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</si>
  <si>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</si>
  <si>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</si>
  <si>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</si>
  <si>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</si>
  <si>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</si>
  <si>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</si>
  <si>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</si>
  <si>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</si>
  <si>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</si>
  <si>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</si>
  <si>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</si>
  <si>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</si>
  <si>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</si>
  <si>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</si>
  <si>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</si>
  <si>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</si>
  <si>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</si>
  <si>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</si>
  <si>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</si>
  <si>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</si>
  <si>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</si>
  <si>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</si>
  <si>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</si>
  <si>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</si>
  <si>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</si>
  <si>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</si>
  <si>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</si>
  <si>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</si>
  <si>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</si>
  <si>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</si>
  <si>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</si>
  <si>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</si>
  <si>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</si>
  <si>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</si>
  <si>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</si>
  <si>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</si>
  <si>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</si>
  <si>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</si>
  <si>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</si>
  <si>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</si>
  <si>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</si>
  <si>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</si>
  <si>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</si>
  <si>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</si>
  <si>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</si>
  <si>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</si>
  <si>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</si>
  <si>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</si>
  <si>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</si>
  <si>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</si>
  <si>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</si>
  <si>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</si>
  <si>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</si>
  <si>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</si>
  <si>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</si>
  <si>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</si>
  <si>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</si>
  <si>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</si>
  <si>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</si>
  <si>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</si>
  <si>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</si>
  <si>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</si>
  <si>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</si>
  <si>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</si>
  <si>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</si>
  <si>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</si>
  <si>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</si>
  <si>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</si>
  <si>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</si>
  <si>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</si>
  <si>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</si>
  <si>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</si>
  <si>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</si>
  <si>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</si>
  <si>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</si>
  <si>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</si>
  <si>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</si>
  <si>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</si>
  <si>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</si>
  <si>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</si>
  <si>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</si>
  <si>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</si>
  <si>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</si>
  <si>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</si>
  <si>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</si>
  <si>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</si>
  <si>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</si>
  <si>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</si>
  <si>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</si>
  <si>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</si>
  <si>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</si>
  <si>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</si>
  <si>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</si>
  <si>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</si>
  <si>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</si>
  <si>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</si>
  <si>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</si>
  <si>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</si>
  <si>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</si>
  <si>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</si>
  <si>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</si>
  <si>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</si>
  <si>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</si>
  <si>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</si>
  <si>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</si>
  <si>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</si>
  <si>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</si>
  <si>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</si>
  <si>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</si>
  <si>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</si>
  <si>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</si>
  <si>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</si>
  <si>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</si>
  <si>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</si>
  <si>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</si>
  <si>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</si>
  <si>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</si>
  <si>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</si>
  <si>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</si>
  <si>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</si>
  <si>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</si>
  <si>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</si>
  <si>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</si>
  <si>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</si>
  <si>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</si>
  <si>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</si>
  <si>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</si>
  <si>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</si>
  <si>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</si>
  <si>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</si>
  <si>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</si>
  <si>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</si>
  <si>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</si>
  <si>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</si>
  <si>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</si>
  <si>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</si>
  <si>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</si>
  <si>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</si>
  <si>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</si>
  <si>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</si>
  <si>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</si>
  <si>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</si>
  <si>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</si>
  <si>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</si>
  <si>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</si>
  <si>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</si>
  <si>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</si>
  <si>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</si>
  <si>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</si>
  <si>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</si>
  <si>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</si>
  <si>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</si>
  <si>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</si>
  <si>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</si>
  <si>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</si>
  <si>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</si>
  <si>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</si>
  <si>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</si>
  <si>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</si>
  <si>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</si>
  <si>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</si>
  <si>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</si>
  <si>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</si>
  <si>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</si>
  <si>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</si>
  <si>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</si>
  <si>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</si>
  <si>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</si>
  <si>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</si>
  <si>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</si>
  <si>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</si>
  <si>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</si>
  <si>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</si>
  <si>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</si>
  <si>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</si>
  <si>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</si>
  <si>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</si>
  <si>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</si>
  <si>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</si>
  <si>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</si>
  <si>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</si>
  <si>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</si>
  <si>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</si>
  <si>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</si>
  <si>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</si>
  <si>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</si>
  <si>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</si>
  <si>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</si>
  <si>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</si>
  <si>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</si>
  <si>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</si>
  <si>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</si>
  <si>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</si>
  <si>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</si>
  <si>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</si>
  <si>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</si>
  <si>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</si>
  <si>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</si>
  <si>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</si>
  <si>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</si>
  <si>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</si>
  <si>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</si>
  <si>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</si>
  <si>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</si>
  <si>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</si>
  <si>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</si>
  <si>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</si>
  <si>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</si>
  <si>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</si>
  <si>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</si>
  <si>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</si>
  <si>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</si>
  <si>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</si>
  <si>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</si>
  <si>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</si>
  <si>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</si>
  <si>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</si>
  <si>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</si>
  <si>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</si>
  <si>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</si>
  <si>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</si>
  <si>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</si>
  <si>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</si>
  <si>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</si>
  <si>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</si>
  <si>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</si>
  <si>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</si>
  <si>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</si>
  <si>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</si>
  <si>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</si>
  <si>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</si>
  <si>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</si>
  <si>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</si>
  <si>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</si>
  <si>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</si>
  <si>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</si>
  <si>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</si>
  <si>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</si>
  <si>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</si>
  <si>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</si>
  <si>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</si>
  <si>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</si>
  <si>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</si>
  <si>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</si>
  <si>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</si>
  <si>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</si>
  <si>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</si>
  <si>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</si>
  <si>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</si>
  <si>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</si>
  <si>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</si>
  <si>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</si>
  <si>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</si>
  <si>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</si>
  <si>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</si>
  <si>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</si>
  <si>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</si>
  <si>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</si>
  <si>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</si>
  <si>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</si>
  <si>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</si>
  <si>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</si>
  <si>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</si>
  <si>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</si>
  <si>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</si>
  <si>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</si>
  <si>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</si>
  <si>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</si>
  <si>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</si>
  <si>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</si>
  <si>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</si>
  <si>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</si>
  <si>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</si>
  <si>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</si>
  <si>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</si>
  <si>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</si>
  <si>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</si>
  <si>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</si>
  <si>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</si>
  <si>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</si>
  <si>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</si>
  <si>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</si>
  <si>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</si>
  <si>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</si>
  <si>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</si>
  <si>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</si>
  <si>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</si>
  <si>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</si>
  <si>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</si>
  <si>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</si>
  <si>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</si>
  <si>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</si>
  <si>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</si>
  <si>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</si>
  <si>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</si>
  <si>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</si>
  <si>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</si>
  <si>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</si>
  <si>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</si>
  <si>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</si>
  <si>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</si>
  <si>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</si>
  <si>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</si>
  <si>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</si>
  <si>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</si>
  <si>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</si>
  <si>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</si>
  <si>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</si>
  <si>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</si>
  <si>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</si>
  <si>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</si>
  <si>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</si>
  <si>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</si>
  <si>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</si>
  <si>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</si>
  <si>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</si>
  <si>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</si>
  <si>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</si>
  <si>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</si>
  <si>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</si>
  <si>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</si>
  <si>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</si>
  <si>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</si>
  <si>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</si>
  <si>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</si>
  <si>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</si>
  <si>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</si>
  <si>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</si>
  <si>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</si>
  <si>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</si>
  <si>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</si>
  <si>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</si>
  <si>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</si>
  <si>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</si>
  <si>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</si>
  <si>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</si>
  <si>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</si>
  <si>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</si>
  <si>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</si>
  <si>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</si>
  <si>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</si>
  <si>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</si>
  <si>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</si>
  <si>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</si>
  <si>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</si>
  <si>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</si>
  <si>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</si>
  <si>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</si>
  <si>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</si>
  <si>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</si>
  <si>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</si>
  <si>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</si>
  <si>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</si>
  <si>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</si>
  <si>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</si>
  <si>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</si>
  <si>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</si>
  <si>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</si>
  <si>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</si>
  <si>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</si>
  <si>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</si>
  <si>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</si>
  <si>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</si>
  <si>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</si>
  <si>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</si>
  <si>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</si>
  <si>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</si>
  <si>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</si>
  <si>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</si>
  <si>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</si>
  <si>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</si>
  <si>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</si>
  <si>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</si>
  <si>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</si>
  <si>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</si>
  <si>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</si>
  <si>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</si>
  <si>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</si>
  <si>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</si>
  <si>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</si>
  <si>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</si>
  <si>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</si>
  <si>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</si>
  <si>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</si>
  <si>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</si>
  <si>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</si>
  <si>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</si>
  <si>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</si>
  <si>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</si>
  <si>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</si>
  <si>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</si>
  <si>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</si>
  <si>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</si>
  <si>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</si>
  <si>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</si>
  <si>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</si>
  <si>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</si>
  <si>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</si>
  <si>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</si>
  <si>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</si>
  <si>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</si>
  <si>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</si>
  <si>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</si>
  <si>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</si>
  <si>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</si>
  <si>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</si>
  <si>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</si>
  <si>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</si>
  <si>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</si>
  <si>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</si>
  <si>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</si>
  <si>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</si>
  <si>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</si>
  <si>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</si>
  <si>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</si>
  <si>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</si>
  <si>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</si>
  <si>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</si>
  <si>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</si>
  <si>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</si>
  <si>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</si>
  <si>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</si>
  <si>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</si>
  <si>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</si>
  <si>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</si>
  <si>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</si>
  <si>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</si>
  <si>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</si>
  <si>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</si>
  <si>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</si>
  <si>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</si>
  <si>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</si>
  <si>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</si>
  <si>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</si>
  <si>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</si>
  <si>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</si>
  <si>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</si>
  <si>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</si>
  <si>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</si>
  <si>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</si>
  <si>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</si>
  <si>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</si>
  <si>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</si>
  <si>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</si>
  <si>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</si>
  <si>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</si>
  <si>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</si>
  <si>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</si>
  <si>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</si>
  <si>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</si>
  <si>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</si>
  <si>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</si>
  <si>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</si>
  <si>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</si>
  <si>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</si>
  <si>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</si>
  <si>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</si>
  <si>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</si>
  <si>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</si>
  <si>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</si>
  <si>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</si>
  <si>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</si>
  <si>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</si>
  <si>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</si>
  <si>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</si>
  <si>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</si>
  <si>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</si>
  <si>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</si>
  <si>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</si>
  <si>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</si>
  <si>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</si>
  <si>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</si>
  <si>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</si>
  <si>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</si>
  <si>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</si>
  <si>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</si>
  <si>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</si>
  <si>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</si>
  <si>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</si>
  <si>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</si>
  <si>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</si>
  <si>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</si>
  <si>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</si>
  <si>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</si>
  <si>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</si>
  <si>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</si>
  <si>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</si>
  <si>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</si>
  <si>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</si>
  <si>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</si>
  <si>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</si>
  <si>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</si>
  <si>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</si>
  <si>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</si>
  <si>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</si>
  <si>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</si>
  <si>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</si>
  <si>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</si>
  <si>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</si>
  <si>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</si>
  <si>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</si>
  <si>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</si>
  <si>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</si>
  <si>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</si>
  <si>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</si>
  <si>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</si>
  <si>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</si>
  <si>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</si>
  <si>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</si>
  <si>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</si>
  <si>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</si>
  <si>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</si>
  <si>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</si>
  <si>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</si>
  <si>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</si>
  <si>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</si>
  <si>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</si>
  <si>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</si>
  <si>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</si>
  <si>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</si>
  <si>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</si>
  <si>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</si>
  <si>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</si>
  <si>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</si>
  <si>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</si>
  <si>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</si>
  <si>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</si>
  <si>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</si>
  <si>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</si>
  <si>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</si>
  <si>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</si>
  <si>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</si>
  <si>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</si>
  <si>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</si>
  <si>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</si>
  <si>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</si>
  <si>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</si>
  <si>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</si>
  <si>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</si>
  <si>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</si>
  <si>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</si>
  <si>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</si>
  <si>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</si>
  <si>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</si>
  <si>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</si>
  <si>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</si>
  <si>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</si>
  <si>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</si>
  <si>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</si>
  <si>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</si>
  <si>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</si>
  <si>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</si>
  <si>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</si>
  <si>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</si>
  <si>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</si>
  <si>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</si>
  <si>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</si>
  <si>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</si>
  <si>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</si>
  <si>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</si>
  <si>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</si>
  <si>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</si>
  <si>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</si>
  <si>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</si>
  <si>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</si>
  <si>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</si>
  <si>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</si>
  <si>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</si>
  <si>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</si>
  <si>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</si>
  <si>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</si>
  <si>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</si>
  <si>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</si>
  <si>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</si>
  <si>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</si>
  <si>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</si>
  <si>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</si>
  <si>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</si>
  <si>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</si>
  <si>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</si>
  <si>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</si>
  <si>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</si>
  <si>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</si>
  <si>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</si>
  <si>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</si>
  <si>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</si>
  <si>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</si>
  <si>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</si>
  <si>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</si>
  <si>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</si>
  <si>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</si>
  <si>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</si>
  <si>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</si>
  <si>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</si>
  <si>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</si>
  <si>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</si>
  <si>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</si>
  <si>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</si>
  <si>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</si>
  <si>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</si>
  <si>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</si>
  <si>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</si>
  <si>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</si>
  <si>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</si>
  <si>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</si>
  <si>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</si>
  <si>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</si>
  <si>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</si>
  <si>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</si>
  <si>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</si>
  <si>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</si>
  <si>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</si>
  <si>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</si>
  <si>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</si>
  <si>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</si>
  <si>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</si>
  <si>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</si>
  <si>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</si>
  <si>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</si>
  <si>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</si>
  <si>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</si>
  <si>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</si>
  <si>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</si>
  <si>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</si>
  <si>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</si>
  <si>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</si>
  <si>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</si>
  <si>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</si>
  <si>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</si>
  <si>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</si>
  <si>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</si>
  <si>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</si>
  <si>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</si>
  <si>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</si>
  <si>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</si>
  <si>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</si>
  <si>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</si>
  <si>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</si>
  <si>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</si>
  <si>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</si>
  <si>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</si>
  <si>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</si>
  <si>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</si>
  <si>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</si>
  <si>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</si>
  <si>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</si>
  <si>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</si>
  <si>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</si>
  <si>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</si>
  <si>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</si>
  <si>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</si>
  <si>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</si>
  <si>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</si>
  <si>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</si>
  <si>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</si>
  <si>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</si>
  <si>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</si>
  <si>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</si>
  <si>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</si>
  <si>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</si>
  <si>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</si>
  <si>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</si>
  <si>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</si>
  <si>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</si>
  <si>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</si>
  <si>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</si>
  <si>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</si>
  <si>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</si>
  <si>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</si>
  <si>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</si>
  <si>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</si>
  <si>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</si>
  <si>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</si>
  <si>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</si>
  <si>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</si>
  <si>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</si>
  <si>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</si>
  <si>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</si>
  <si>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</si>
  <si>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</si>
  <si>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</si>
  <si>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</si>
  <si>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</si>
  <si>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</si>
  <si>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</si>
  <si>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</si>
  <si>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</si>
  <si>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</si>
  <si>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</si>
  <si>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</si>
  <si>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</si>
  <si>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</si>
  <si>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</si>
  <si>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</si>
  <si>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</si>
  <si>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</si>
  <si>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</si>
  <si>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</si>
  <si>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</si>
  <si>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</si>
  <si>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</si>
  <si>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</si>
  <si>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</si>
  <si>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</si>
  <si>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</si>
  <si>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</si>
  <si>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</si>
  <si>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</si>
  <si>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</si>
  <si>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</si>
  <si>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</si>
  <si>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</si>
  <si>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</si>
  <si>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</si>
  <si>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</si>
  <si>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</si>
  <si>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</si>
  <si>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</si>
  <si>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</si>
  <si>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</si>
  <si>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</si>
  <si>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</si>
  <si>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</si>
  <si>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</si>
  <si>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</si>
  <si>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</si>
  <si>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</si>
  <si>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</si>
  <si>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</si>
  <si>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</si>
  <si>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</si>
  <si>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</si>
  <si>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</si>
  <si>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</si>
  <si>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</si>
  <si>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</si>
  <si>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</si>
  <si>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</si>
  <si>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</si>
  <si>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</si>
  <si>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</si>
  <si>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</si>
  <si>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</si>
  <si>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</si>
  <si>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</si>
  <si>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</si>
  <si>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</si>
  <si>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</si>
  <si>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</si>
  <si>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</si>
  <si>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</si>
  <si>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</si>
  <si>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</si>
  <si>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</si>
  <si>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</si>
  <si>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</si>
  <si>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</si>
  <si>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</si>
  <si>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</si>
  <si>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</si>
  <si>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</si>
  <si>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</si>
  <si>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</si>
  <si>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</si>
  <si>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</si>
  <si>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</si>
  <si>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</si>
  <si>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</si>
  <si>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</si>
  <si>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</si>
  <si>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</si>
  <si>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</si>
  <si>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</si>
  <si>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</si>
  <si>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</si>
  <si>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</si>
  <si>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</si>
  <si>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</si>
  <si>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</si>
  <si>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</si>
  <si>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</si>
  <si>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</si>
  <si>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</si>
  <si>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</si>
  <si>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</si>
  <si>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</si>
  <si>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</si>
  <si>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</si>
  <si>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</si>
  <si>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</si>
  <si>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</si>
  <si>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</si>
  <si>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</si>
  <si>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</si>
  <si>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</si>
  <si>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</si>
  <si>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</si>
  <si>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</si>
  <si>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</si>
  <si>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</si>
  <si>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</si>
  <si>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</si>
  <si>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</si>
  <si>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</si>
  <si>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</si>
  <si>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</si>
  <si>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</si>
  <si>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</si>
  <si>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</si>
  <si>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</si>
  <si>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</si>
  <si>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</si>
  <si>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</si>
  <si>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</si>
  <si>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</si>
  <si>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</si>
  <si>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</si>
  <si>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</si>
  <si>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</si>
  <si>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</si>
  <si>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</si>
  <si>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</si>
  <si>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</si>
  <si>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</si>
  <si>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</si>
  <si>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</si>
  <si>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</si>
  <si>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</si>
  <si>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</si>
  <si>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</si>
  <si>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</si>
  <si>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</si>
  <si>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</si>
  <si>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</si>
  <si>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</si>
  <si>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</si>
  <si>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</si>
  <si>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</si>
  <si>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</si>
  <si>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</si>
  <si>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</si>
  <si>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</si>
  <si>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</si>
  <si>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</si>
  <si>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</si>
  <si>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</si>
  <si>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</si>
  <si>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</si>
  <si>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</si>
  <si>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</si>
  <si>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</si>
  <si>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</si>
  <si>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</si>
  <si>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</si>
  <si>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</si>
  <si>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</si>
  <si>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</si>
  <si>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</si>
  <si>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</si>
  <si>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</si>
  <si>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</si>
  <si>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</si>
  <si>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</si>
  <si>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</si>
  <si>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</si>
  <si>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</si>
  <si>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</si>
  <si>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</si>
  <si>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</si>
  <si>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</si>
  <si>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</si>
  <si>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</si>
  <si>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</si>
  <si>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</si>
  <si>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</si>
  <si>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</si>
  <si>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</si>
  <si>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</si>
  <si>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</si>
  <si>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</si>
  <si>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</si>
  <si>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</si>
  <si>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</si>
  <si>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</si>
  <si>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</si>
  <si>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</si>
  <si>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</si>
  <si>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</si>
  <si>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</si>
  <si>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</si>
  <si>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</si>
  <si>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</si>
  <si>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</si>
  <si>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</si>
  <si>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</si>
  <si>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</si>
  <si>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</si>
  <si>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</si>
  <si>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</si>
  <si>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</si>
  <si>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</si>
  <si>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</si>
  <si>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</si>
  <si>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</si>
  <si>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</si>
  <si>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</si>
  <si>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</si>
  <si>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</si>
  <si>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</si>
  <si>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</si>
  <si>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</si>
  <si>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</si>
  <si>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</si>
  <si>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</si>
  <si>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</si>
  <si>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</si>
  <si>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</si>
  <si>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</si>
  <si>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</si>
  <si>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</si>
  <si>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</si>
  <si>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</si>
  <si>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</si>
  <si>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</si>
  <si>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</si>
  <si>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</si>
  <si>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</si>
  <si>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</si>
  <si>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</si>
  <si>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</si>
  <si>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</si>
  <si>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</si>
  <si>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</si>
  <si>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</si>
  <si>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</si>
  <si>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</si>
  <si>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</si>
  <si>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</si>
  <si>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</si>
  <si>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</si>
  <si>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</si>
  <si>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</si>
  <si>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</si>
  <si>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</si>
  <si>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</si>
  <si>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</si>
  <si>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</si>
  <si>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</si>
  <si>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</si>
  <si>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</si>
  <si>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</si>
  <si>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</si>
  <si>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</si>
  <si>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</si>
  <si>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</si>
  <si>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</si>
  <si>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</si>
  <si>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</si>
  <si>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</si>
  <si>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</si>
  <si>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</si>
  <si>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</si>
  <si>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</si>
  <si>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</si>
  <si>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</si>
  <si>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</si>
  <si>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</si>
  <si>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</si>
  <si>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</si>
  <si>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</si>
  <si>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</si>
  <si>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</si>
  <si>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</si>
  <si>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</si>
  <si>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</si>
  <si>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</si>
  <si>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</si>
  <si>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</si>
  <si>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</si>
  <si>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</si>
  <si>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</si>
  <si>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</si>
  <si>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</si>
  <si>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</si>
  <si>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</si>
  <si>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</si>
  <si>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</si>
  <si>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</si>
  <si>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</si>
  <si>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</si>
  <si>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</si>
  <si>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</si>
  <si>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</si>
  <si>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</si>
  <si>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</si>
  <si>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</si>
  <si>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</si>
  <si>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</si>
  <si>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</si>
  <si>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</si>
  <si>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</si>
  <si>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</si>
  <si>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</si>
  <si>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</si>
  <si>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</si>
  <si>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</si>
  <si>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</si>
  <si>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</si>
  <si>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</si>
  <si>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</si>
  <si>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</si>
  <si>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</si>
  <si>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</si>
  <si>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</si>
  <si>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</si>
  <si>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</si>
  <si>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</si>
  <si>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</si>
  <si>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</si>
  <si>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</si>
  <si>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</si>
  <si>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</si>
  <si>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</si>
  <si>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</si>
  <si>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</si>
  <si>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</si>
  <si>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</si>
  <si>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</si>
  <si>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</si>
  <si>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</si>
  <si>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</si>
  <si>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</si>
  <si>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</si>
  <si>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</si>
  <si>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</si>
  <si>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</si>
  <si>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</si>
  <si>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</si>
  <si>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</si>
  <si>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</si>
  <si>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</si>
  <si>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</si>
  <si>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</si>
  <si>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</si>
  <si>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</si>
  <si>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</si>
  <si>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</si>
  <si>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</si>
  <si>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</si>
  <si>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</si>
  <si>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</si>
  <si>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</si>
  <si>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</si>
  <si>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</si>
  <si>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</si>
  <si>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</si>
  <si>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</si>
  <si>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</si>
  <si>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</si>
  <si>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</si>
  <si>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</si>
  <si>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</si>
  <si>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</si>
  <si>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</si>
  <si>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</si>
  <si>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</si>
  <si>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</si>
  <si>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</si>
  <si>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</si>
  <si>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</si>
  <si>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</si>
  <si>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</si>
  <si>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</si>
  <si>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</si>
  <si>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</si>
  <si>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</si>
  <si>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</si>
  <si>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</si>
  <si>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</si>
  <si>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</si>
  <si>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</si>
  <si>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</si>
  <si>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</si>
  <si>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</si>
  <si>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</si>
  <si>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</si>
  <si>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</si>
  <si>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</si>
  <si>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</si>
  <si>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</si>
  <si>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</si>
  <si>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</si>
  <si>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</si>
  <si>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</si>
  <si>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</si>
  <si>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</si>
  <si>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</si>
  <si>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</si>
  <si>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</si>
  <si>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</si>
  <si>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</si>
  <si>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</si>
  <si>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</si>
  <si>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</si>
  <si>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</si>
  <si>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</si>
  <si>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</si>
  <si>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</si>
  <si>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</si>
  <si>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</si>
  <si>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</si>
  <si>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</si>
  <si>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</si>
  <si>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</si>
  <si>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</si>
  <si>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</si>
  <si>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</si>
  <si>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</si>
  <si>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</si>
  <si>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</si>
  <si>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</si>
  <si>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</si>
  <si>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</si>
  <si>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</si>
  <si>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</si>
  <si>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</si>
  <si>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</si>
  <si>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</si>
  <si>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</si>
  <si>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</si>
  <si>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</si>
  <si>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</si>
  <si>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</si>
  <si>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</si>
  <si>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</si>
  <si>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</si>
  <si>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</si>
  <si>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</si>
  <si>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</si>
  <si>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</si>
  <si>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</si>
  <si>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</si>
  <si>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</si>
  <si>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</si>
  <si>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</si>
  <si>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</si>
  <si>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</si>
  <si>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</si>
  <si>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</si>
  <si>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</si>
  <si>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</si>
  <si>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</si>
  <si>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</si>
  <si>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</si>
  <si>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</si>
  <si>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</si>
  <si>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</si>
  <si>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</si>
  <si>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</si>
  <si>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</si>
  <si>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</si>
  <si>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</si>
  <si>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</si>
  <si>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</si>
  <si>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</si>
  <si>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</si>
  <si>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</si>
  <si>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</si>
  <si>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</si>
  <si>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</si>
  <si>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</si>
  <si>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</si>
  <si>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</si>
  <si>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</si>
  <si>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</si>
  <si>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</si>
  <si>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</si>
  <si>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</si>
  <si>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</si>
  <si>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</si>
  <si>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</si>
  <si>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</si>
  <si>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</si>
  <si>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</si>
  <si>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</si>
  <si>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</si>
  <si>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</si>
  <si>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</si>
  <si>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</si>
  <si>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</si>
  <si>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</si>
  <si>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</si>
  <si>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</si>
  <si>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</si>
  <si>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</si>
  <si>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</si>
  <si>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</si>
  <si>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</si>
  <si>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</si>
  <si>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</si>
  <si>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</si>
  <si>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</si>
  <si>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</si>
  <si>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</si>
  <si>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</si>
  <si>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</si>
  <si>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</si>
  <si>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</si>
  <si>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</si>
  <si>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</si>
  <si>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</si>
  <si>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</si>
  <si>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</si>
  <si>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</si>
  <si>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</si>
  <si>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</si>
  <si>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</si>
  <si>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</si>
  <si>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</si>
  <si>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</si>
  <si>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</si>
  <si>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</si>
  <si>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</si>
  <si>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</si>
  <si>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</si>
  <si>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</si>
  <si>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</si>
  <si>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</si>
  <si>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</si>
  <si>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</si>
  <si>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</si>
  <si>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</si>
  <si>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</si>
  <si>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</si>
  <si>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</si>
  <si>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</si>
  <si>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</si>
  <si>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</si>
  <si>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</si>
  <si>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</si>
  <si>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</si>
  <si>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</si>
  <si>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</si>
  <si>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</si>
  <si>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</si>
  <si>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</si>
  <si>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</si>
  <si>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</si>
  <si>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</si>
  <si>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</si>
  <si>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</si>
  <si>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</si>
  <si>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</si>
  <si>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</si>
  <si>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</si>
  <si>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</si>
  <si>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</si>
  <si>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</si>
  <si>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</si>
  <si>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</si>
  <si>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</si>
  <si>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</si>
  <si>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</si>
  <si>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</si>
  <si>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</si>
  <si>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</si>
  <si>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</si>
  <si>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</si>
  <si>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</si>
  <si>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</si>
  <si>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</si>
  <si>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</si>
  <si>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</si>
  <si>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</si>
  <si>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</si>
  <si>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</si>
  <si>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</si>
  <si>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</si>
  <si>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</si>
  <si>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</si>
  <si>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</si>
  <si>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</si>
  <si>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</si>
  <si>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</si>
  <si>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</si>
  <si>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</si>
  <si>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</si>
  <si>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</si>
  <si>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</si>
  <si>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</si>
  <si>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</si>
  <si>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</si>
  <si>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</si>
  <si>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</si>
  <si>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</si>
  <si>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</si>
  <si>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</si>
  <si>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</si>
  <si>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</si>
  <si>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</si>
  <si>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</si>
  <si>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</si>
  <si>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</si>
  <si>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</si>
  <si>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</si>
  <si>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</si>
  <si>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</si>
  <si>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</si>
  <si>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</si>
  <si>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</si>
  <si>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</si>
  <si>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</si>
  <si>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</si>
  <si>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</si>
  <si>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</si>
  <si>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</si>
  <si>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</si>
  <si>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</si>
  <si>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</si>
  <si>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</si>
  <si>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</si>
  <si>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</si>
  <si>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</si>
  <si>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</si>
  <si>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</si>
  <si>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</si>
  <si>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</si>
  <si>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</si>
  <si>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</si>
  <si>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</si>
  <si>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</si>
  <si>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</si>
  <si>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</si>
  <si>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</si>
  <si>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</si>
  <si>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</si>
  <si>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</si>
  <si>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</si>
  <si>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</si>
  <si>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</si>
  <si>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</si>
  <si>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</si>
  <si>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</si>
  <si>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</si>
  <si>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</si>
  <si>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</si>
  <si>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</si>
  <si>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</si>
  <si>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</si>
  <si>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</si>
  <si>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</si>
  <si>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</si>
  <si>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</si>
  <si>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</si>
  <si>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</si>
  <si>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</si>
  <si>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</si>
  <si>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</si>
  <si>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</si>
  <si>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</si>
  <si>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</si>
  <si>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</si>
  <si>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</si>
  <si>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</si>
  <si>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</si>
  <si>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</si>
  <si>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</si>
  <si>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</si>
  <si>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</si>
  <si>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</si>
  <si>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</si>
  <si>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</si>
  <si>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</si>
  <si>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</si>
  <si>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</si>
  <si>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</si>
  <si>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</si>
  <si>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</si>
  <si>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</si>
  <si>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</si>
  <si>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</si>
  <si>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</si>
  <si>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</si>
  <si>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</si>
  <si>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</si>
  <si>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</si>
  <si>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</si>
  <si>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</si>
  <si>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</si>
  <si>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</si>
  <si>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</si>
  <si>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</si>
  <si>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</si>
  <si>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</si>
  <si>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</si>
  <si>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</si>
  <si>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</si>
  <si>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</si>
  <si>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</si>
  <si>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</si>
  <si>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</si>
  <si>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</si>
  <si>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</si>
  <si>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</si>
  <si>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</si>
  <si>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</si>
  <si>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</si>
  <si>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</si>
  <si>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</si>
  <si>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</si>
  <si>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</si>
  <si>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</si>
  <si>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</si>
  <si>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</si>
  <si>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</si>
  <si>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</si>
  <si>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</si>
  <si>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</si>
  <si>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</si>
  <si>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</si>
  <si>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</si>
  <si>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</si>
  <si>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</si>
  <si>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</si>
  <si>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</si>
  <si>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</si>
  <si>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</si>
  <si>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</si>
  <si>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</si>
  <si>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</si>
  <si>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</si>
  <si>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</si>
  <si>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</si>
  <si>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</si>
  <si>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</si>
  <si>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</si>
  <si>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</si>
  <si>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</si>
  <si>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</si>
  <si>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</si>
  <si>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</si>
  <si>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</si>
  <si>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</si>
  <si>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</si>
  <si>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</si>
  <si>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</si>
  <si>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</si>
  <si>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</si>
  <si>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</si>
  <si>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</si>
  <si>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</si>
  <si>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</si>
  <si>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</si>
  <si>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</si>
  <si>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</si>
  <si>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</si>
  <si>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</si>
  <si>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</si>
  <si>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</si>
  <si>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</si>
  <si>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</si>
  <si>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</si>
  <si>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</si>
  <si>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</si>
  <si>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</si>
  <si>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</si>
  <si>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</si>
  <si>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</si>
  <si>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</si>
  <si>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</si>
  <si>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</si>
  <si>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</si>
  <si>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</si>
  <si>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</si>
  <si>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</si>
  <si>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</si>
  <si>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</si>
  <si>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</si>
  <si>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</si>
  <si>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</si>
  <si>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</si>
  <si>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</si>
  <si>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</si>
  <si>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</si>
  <si>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</si>
  <si>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</si>
  <si>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</si>
  <si>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</si>
  <si>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</si>
  <si>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</si>
  <si>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</si>
  <si>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</si>
  <si>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</si>
  <si>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</si>
  <si>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</si>
  <si>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</si>
  <si>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</si>
  <si>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</si>
  <si>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</si>
  <si>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</si>
  <si>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</si>
  <si>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</si>
  <si>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</si>
  <si>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</si>
  <si>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</si>
  <si>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</si>
  <si>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</si>
  <si>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</si>
  <si>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</si>
  <si>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</si>
  <si>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</si>
  <si>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</si>
  <si>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</si>
  <si>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</si>
  <si>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</si>
  <si>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</si>
  <si>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</si>
  <si>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</si>
  <si>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</si>
  <si>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</si>
  <si>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</si>
  <si>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</si>
  <si>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</si>
  <si>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</si>
  <si>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</si>
  <si>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</si>
  <si>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</si>
  <si>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</si>
  <si>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</si>
  <si>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</si>
  <si>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</si>
  <si>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</si>
  <si>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</si>
  <si>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</si>
  <si>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</si>
  <si>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</si>
  <si>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</si>
  <si>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</si>
  <si>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</si>
  <si>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</si>
  <si>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</si>
  <si>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</si>
  <si>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</si>
  <si>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</si>
  <si>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</si>
  <si>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</si>
  <si>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</si>
  <si>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</si>
  <si>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</si>
  <si>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</si>
  <si>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</si>
  <si>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</si>
  <si>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</si>
  <si>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</si>
  <si>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</si>
  <si>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</si>
  <si>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</si>
  <si>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</si>
  <si>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</si>
  <si>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</si>
  <si>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</si>
  <si>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</si>
  <si>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</si>
  <si>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</si>
  <si>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</si>
  <si>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</si>
  <si>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</si>
  <si>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</si>
  <si>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</si>
  <si>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</si>
  <si>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</si>
  <si>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</si>
  <si>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</si>
  <si>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</si>
  <si>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</si>
  <si>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</si>
  <si>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</si>
  <si>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</si>
  <si>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</si>
  <si>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</si>
  <si>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</si>
  <si>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</si>
  <si>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</si>
  <si>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</si>
  <si>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</si>
  <si>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</si>
  <si>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</si>
  <si>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</si>
  <si>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</si>
  <si>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</si>
  <si>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</si>
  <si>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</si>
  <si>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</si>
  <si>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</si>
  <si>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</si>
  <si>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</si>
  <si>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</si>
  <si>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</si>
  <si>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</si>
  <si>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</si>
  <si>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</si>
  <si>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</si>
  <si>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</si>
  <si>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</si>
  <si>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</si>
  <si>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</si>
  <si>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</si>
  <si>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</si>
  <si>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</si>
  <si>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</si>
  <si>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</si>
  <si>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</si>
  <si>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</si>
  <si>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</si>
  <si>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</si>
  <si>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</si>
  <si>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</si>
  <si>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</si>
  <si>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</si>
  <si>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</si>
  <si>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</si>
  <si>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</si>
  <si>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</si>
  <si>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</si>
  <si>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</si>
  <si>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</si>
  <si>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</si>
  <si>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</si>
  <si>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</si>
  <si>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</si>
  <si>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</si>
  <si>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</si>
  <si>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</si>
  <si>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</si>
  <si>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</si>
  <si>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</si>
  <si>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</si>
  <si>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</si>
  <si>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</si>
  <si>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</si>
  <si>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</si>
  <si>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</si>
  <si>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</si>
  <si>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</si>
  <si>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</si>
  <si>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</si>
  <si>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</si>
  <si>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</si>
  <si>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</si>
  <si>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</si>
  <si>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</si>
  <si>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</si>
  <si>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</si>
  <si>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</si>
  <si>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</si>
  <si>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</si>
  <si>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</si>
  <si>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</si>
  <si>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</si>
  <si>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</si>
  <si>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</si>
  <si>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</si>
  <si>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</si>
  <si>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</si>
  <si>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</si>
  <si>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</si>
  <si>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</si>
  <si>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</si>
  <si>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</si>
  <si>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</si>
  <si>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</si>
  <si>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</si>
  <si>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</si>
  <si>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</si>
  <si>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</si>
  <si>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</si>
  <si>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</si>
  <si>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</si>
  <si>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</si>
  <si>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</si>
  <si>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</si>
  <si>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</si>
  <si>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</si>
  <si>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</si>
  <si>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</si>
  <si>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</si>
  <si>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</si>
  <si>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</si>
  <si>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</si>
  <si>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</si>
  <si>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</si>
  <si>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</si>
  <si>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</si>
  <si>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</si>
  <si>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</si>
  <si>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</si>
  <si>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</si>
  <si>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</si>
  <si>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</si>
  <si>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</si>
  <si>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</si>
  <si>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</si>
  <si>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</si>
  <si>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</si>
  <si>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</si>
  <si>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</si>
  <si>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</si>
  <si>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</si>
  <si>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</si>
  <si>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</si>
  <si>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</si>
  <si>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</si>
  <si>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</si>
  <si>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</si>
  <si>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</si>
  <si>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</si>
  <si>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</si>
  <si>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</si>
  <si>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</si>
  <si>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</si>
  <si>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</si>
  <si>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</si>
  <si>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</si>
  <si>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</si>
  <si>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</si>
  <si>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</si>
  <si>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</si>
  <si>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</si>
  <si>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</si>
  <si>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</si>
  <si>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</si>
  <si>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</si>
  <si>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</si>
  <si>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</si>
  <si>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</si>
  <si>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</si>
  <si>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</si>
  <si>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</si>
  <si>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</si>
  <si>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</si>
  <si>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</si>
  <si>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</si>
  <si>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</si>
  <si>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</si>
  <si>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</si>
  <si>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</si>
  <si>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</si>
  <si>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</si>
  <si>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</si>
  <si>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</si>
  <si>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</si>
  <si>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</si>
  <si>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</si>
  <si>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</si>
  <si>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</si>
  <si>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</si>
  <si>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</si>
  <si>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</si>
  <si>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</si>
  <si>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</si>
  <si>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</si>
  <si>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</si>
  <si>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</si>
  <si>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</si>
  <si>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</si>
  <si>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</si>
  <si>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</si>
  <si>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</si>
  <si>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</si>
  <si>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</si>
  <si>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</si>
  <si>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</si>
  <si>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</si>
  <si>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</si>
  <si>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</si>
  <si>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</si>
  <si>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</si>
  <si>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</si>
  <si>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</si>
  <si>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</si>
  <si>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</si>
  <si>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</si>
  <si>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</si>
  <si>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</si>
  <si>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</si>
  <si>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</si>
  <si>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</si>
  <si>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</si>
  <si>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</si>
  <si>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</si>
  <si>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</si>
  <si>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</si>
  <si>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</si>
  <si>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</si>
  <si>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</si>
  <si>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</si>
  <si>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</si>
  <si>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</si>
  <si>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</si>
  <si>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</si>
  <si>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</si>
  <si>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</si>
  <si>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</si>
  <si>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</si>
  <si>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</si>
  <si>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</si>
  <si>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</si>
  <si>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</si>
  <si>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</si>
  <si>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</si>
  <si>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</si>
  <si>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</si>
  <si>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</si>
  <si>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</si>
  <si>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</si>
  <si>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</si>
  <si>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</si>
  <si>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</si>
  <si>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</si>
  <si>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</si>
  <si>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</si>
  <si>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</si>
  <si>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</si>
  <si>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</si>
  <si>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</si>
  <si>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</si>
  <si>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</si>
  <si>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</si>
  <si>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</si>
  <si>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</si>
  <si>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</si>
  <si>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</si>
  <si>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</si>
  <si>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</si>
  <si>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</si>
  <si>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</si>
  <si>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</si>
  <si>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</si>
  <si>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</si>
  <si>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</si>
  <si>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</si>
  <si>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</si>
  <si>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</si>
  <si>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</si>
  <si>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</si>
  <si>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</si>
  <si>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</si>
  <si>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</si>
  <si>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</si>
  <si>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</si>
  <si>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</si>
  <si>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</si>
  <si>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</si>
  <si>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</si>
  <si>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</si>
  <si>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</si>
  <si>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</si>
  <si>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</si>
  <si>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</si>
  <si>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</si>
  <si>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</si>
  <si>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</si>
  <si>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</si>
  <si>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</si>
  <si>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</si>
  <si>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</si>
  <si>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</si>
  <si>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</si>
  <si>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</si>
  <si>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</si>
  <si>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</si>
  <si>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</si>
  <si>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</si>
  <si>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</si>
  <si>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</si>
  <si>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</si>
  <si>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</si>
  <si>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</si>
  <si>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</si>
  <si>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</si>
  <si>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</si>
  <si>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</si>
  <si>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</si>
  <si>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</si>
  <si>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</si>
  <si>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</si>
  <si>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</si>
  <si>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</si>
  <si>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</si>
  <si>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</si>
  <si>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</si>
  <si>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</si>
  <si>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</si>
  <si>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</si>
  <si>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</si>
  <si>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</si>
  <si>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</si>
  <si>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</si>
  <si>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</si>
  <si>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</si>
  <si>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</si>
  <si>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</si>
  <si>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</si>
  <si>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</si>
  <si>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</si>
  <si>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</si>
  <si>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</si>
  <si>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</si>
  <si>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</si>
  <si>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</si>
  <si>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</si>
  <si>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</si>
  <si>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</si>
  <si>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</si>
  <si>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</si>
  <si>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</si>
  <si>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</si>
  <si>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</si>
  <si>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</si>
  <si>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</si>
  <si>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</si>
  <si>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</si>
  <si>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</si>
  <si>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</si>
  <si>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</si>
  <si>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</si>
  <si>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</si>
  <si>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</si>
  <si>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</si>
  <si>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</si>
  <si>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</si>
  <si>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</si>
  <si>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</si>
  <si>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</si>
  <si>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</si>
  <si>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</si>
  <si>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</si>
  <si>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</si>
  <si>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</si>
  <si>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</si>
  <si>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</si>
  <si>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</si>
  <si>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</si>
  <si>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</si>
  <si>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</si>
  <si>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</si>
  <si>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</si>
  <si>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</si>
  <si>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</si>
  <si>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</si>
  <si>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</si>
  <si>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</si>
  <si>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</si>
  <si>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</si>
  <si>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</si>
  <si>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</si>
  <si>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</si>
  <si>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</si>
  <si>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</si>
  <si>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</si>
  <si>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</si>
  <si>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</si>
  <si>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</si>
  <si>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</si>
  <si>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</si>
  <si>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</si>
  <si>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</si>
  <si>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</si>
  <si>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</si>
  <si>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</si>
  <si>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</si>
  <si>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</si>
  <si>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</si>
  <si>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</si>
  <si>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</si>
  <si>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</si>
  <si>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</si>
  <si>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</si>
  <si>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</si>
  <si>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</si>
  <si>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</si>
  <si>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</si>
  <si>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</si>
  <si>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</si>
  <si>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</si>
  <si>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</si>
  <si>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</si>
  <si>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</si>
  <si>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</si>
  <si>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</si>
  <si>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</si>
  <si>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</si>
  <si>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</si>
  <si>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</si>
  <si>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</si>
  <si>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</si>
  <si>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</si>
  <si>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</si>
  <si>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</si>
  <si>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</si>
  <si>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</si>
  <si>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</si>
  <si>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</si>
  <si>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</si>
  <si>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</si>
  <si>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</si>
  <si>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</si>
  <si>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</si>
  <si>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</si>
  <si>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</si>
  <si>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</si>
  <si>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</si>
  <si>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</si>
  <si>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</si>
  <si>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</si>
  <si>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</si>
  <si>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</si>
  <si>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</si>
  <si>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</si>
  <si>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</si>
  <si>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</si>
  <si>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</si>
  <si>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</si>
  <si>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</si>
  <si>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</si>
  <si>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</si>
  <si>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</si>
  <si>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</si>
  <si>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</si>
  <si>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</si>
  <si>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</si>
  <si>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</si>
  <si>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</si>
  <si>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</si>
  <si>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</si>
  <si>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</si>
  <si>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</si>
  <si>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</si>
  <si>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</si>
  <si>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</si>
  <si>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</si>
  <si>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</si>
  <si>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</si>
  <si>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</si>
  <si>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</si>
  <si>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</si>
  <si>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</si>
  <si>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</si>
  <si>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</si>
  <si>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</si>
  <si>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</si>
  <si>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</si>
  <si>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</si>
  <si>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</si>
  <si>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</si>
  <si>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</si>
  <si>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</si>
  <si>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</si>
  <si>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</si>
  <si>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</si>
  <si>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</si>
  <si>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</si>
  <si>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</si>
  <si>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</si>
  <si>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</si>
  <si>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</si>
  <si>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</si>
  <si>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</si>
  <si>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</si>
  <si>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</si>
  <si>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</si>
  <si>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</si>
  <si>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</si>
  <si>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</si>
  <si>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</si>
  <si>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</si>
  <si>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</si>
  <si>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</si>
  <si>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</si>
  <si>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</si>
  <si>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</si>
  <si>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</si>
  <si>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</si>
  <si>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</si>
  <si>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</si>
  <si>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</si>
  <si>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</si>
  <si>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</si>
  <si>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</si>
  <si>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</si>
  <si>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</si>
  <si>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</si>
  <si>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</si>
  <si>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</si>
  <si>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</si>
  <si>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</si>
  <si>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</si>
  <si>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</si>
  <si>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</si>
  <si>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</si>
  <si>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</si>
  <si>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</si>
  <si>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</si>
  <si>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</si>
  <si>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</si>
  <si>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</si>
  <si>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</si>
  <si>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</si>
  <si>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</si>
  <si>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</si>
  <si>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</si>
  <si>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</si>
  <si>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</si>
  <si>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</si>
  <si>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</si>
  <si>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</si>
  <si>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</si>
  <si>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</si>
  <si>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</si>
  <si>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</si>
  <si>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</si>
  <si>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</si>
  <si>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</si>
  <si>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</si>
  <si>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</si>
  <si>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</si>
  <si>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</si>
  <si>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</si>
  <si>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</si>
  <si>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</si>
  <si>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</si>
  <si>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</si>
  <si>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</si>
  <si>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</si>
  <si>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</si>
  <si>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</si>
  <si>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</si>
  <si>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</si>
  <si>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</si>
  <si>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</si>
  <si>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</si>
  <si>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</si>
  <si>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</si>
  <si>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</si>
  <si>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</si>
  <si>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</si>
  <si>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</si>
  <si>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</si>
  <si>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</si>
  <si>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</si>
  <si>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</si>
  <si>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</si>
  <si>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</si>
  <si>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</si>
  <si>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</si>
  <si>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</si>
  <si>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</si>
  <si>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</si>
  <si>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</si>
  <si>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</si>
  <si>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</si>
  <si>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</si>
  <si>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</si>
  <si>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</si>
  <si>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</si>
  <si>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</si>
  <si>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</si>
  <si>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</si>
  <si>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</si>
  <si>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</si>
  <si>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</si>
  <si>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</si>
  <si>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</si>
  <si>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</si>
  <si>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</si>
  <si>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</si>
  <si>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</si>
  <si>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</si>
  <si>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</si>
  <si>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</si>
  <si>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</si>
  <si>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</si>
  <si>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</si>
  <si>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</si>
  <si>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</si>
  <si>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</si>
  <si>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</si>
  <si>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</si>
  <si>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</si>
  <si>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</si>
  <si>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</si>
  <si>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</si>
  <si>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</si>
  <si>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</si>
  <si>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</si>
  <si>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</si>
  <si>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</si>
  <si>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</si>
  <si>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</si>
  <si>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</si>
  <si>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</si>
  <si>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</si>
  <si>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</si>
  <si>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</si>
  <si>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</si>
  <si>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</si>
  <si>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</si>
  <si>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</si>
  <si>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</si>
  <si>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</si>
  <si>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</si>
  <si>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</si>
  <si>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</si>
  <si>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</si>
  <si>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</si>
  <si>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</si>
  <si>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</si>
  <si>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</si>
  <si>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</si>
  <si>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</si>
  <si>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</si>
  <si>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</si>
  <si>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</si>
  <si>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</si>
  <si>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</si>
  <si>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</si>
  <si>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</si>
  <si>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</si>
  <si>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</si>
  <si>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</si>
  <si>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</si>
  <si>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</si>
  <si>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</si>
  <si>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</si>
  <si>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</si>
  <si>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</si>
  <si>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</si>
  <si>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</si>
  <si>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</si>
  <si>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</si>
  <si>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</si>
  <si>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</si>
  <si>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</si>
  <si>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</si>
  <si>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</si>
  <si>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</si>
  <si>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</si>
  <si>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</si>
  <si>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</si>
  <si>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</si>
  <si>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</si>
  <si>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</si>
  <si>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</si>
  <si>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</si>
  <si>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</si>
  <si>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</si>
  <si>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</si>
  <si>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</si>
  <si>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</si>
  <si>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</si>
  <si>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</si>
  <si>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</si>
  <si>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</si>
  <si>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</si>
  <si>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</si>
  <si>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</si>
  <si>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</si>
  <si>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</si>
  <si>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</si>
  <si>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</si>
  <si>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</si>
  <si>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</si>
  <si>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</si>
  <si>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</si>
  <si>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</si>
  <si>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</si>
  <si>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</si>
  <si>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</si>
  <si>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</si>
  <si>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</si>
  <si>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</si>
  <si>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</si>
  <si>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</si>
  <si>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</si>
  <si>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</si>
  <si>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</si>
  <si>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</si>
  <si>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</si>
  <si>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</si>
  <si>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</si>
  <si>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</si>
  <si>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</si>
  <si>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</si>
  <si>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</si>
  <si>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</si>
  <si>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</si>
  <si>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</si>
  <si>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</si>
  <si>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</si>
  <si>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</si>
  <si>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</si>
  <si>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</si>
  <si>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</si>
  <si>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</si>
  <si>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</si>
  <si>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</si>
  <si>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</si>
  <si>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</si>
  <si>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</si>
  <si>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</si>
  <si>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</si>
  <si>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</si>
  <si>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</si>
  <si>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</si>
  <si>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</si>
  <si>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</si>
  <si>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</si>
  <si>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</si>
  <si>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</si>
  <si>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</si>
  <si>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</si>
  <si>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</si>
  <si>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</si>
  <si>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</si>
  <si>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</si>
  <si>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</si>
  <si>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</si>
  <si>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</si>
  <si>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</si>
  <si>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</si>
  <si>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</si>
  <si>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</si>
  <si>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</si>
  <si>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</si>
  <si>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</si>
  <si>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</si>
  <si>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</si>
  <si>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</si>
  <si>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</si>
  <si>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</si>
  <si>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</si>
  <si>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</si>
  <si>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</si>
  <si>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</si>
  <si>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</si>
  <si>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</si>
  <si>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</si>
  <si>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</si>
  <si>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</si>
  <si>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</si>
  <si>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</si>
  <si>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</si>
  <si>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</si>
  <si>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</si>
  <si>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</si>
  <si>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</si>
  <si>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</si>
  <si>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</si>
  <si>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</si>
  <si>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</si>
  <si>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</si>
  <si>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</si>
  <si>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</si>
  <si>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</si>
  <si>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</si>
  <si>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</si>
  <si>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</si>
  <si>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</si>
  <si>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</si>
  <si>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</si>
  <si>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</si>
  <si>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</si>
  <si>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</si>
  <si>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</si>
  <si>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</si>
  <si>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</si>
  <si>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</si>
  <si>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</si>
  <si>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</si>
  <si>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</si>
  <si>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</si>
  <si>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</si>
  <si>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</si>
  <si>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</si>
  <si>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</si>
  <si>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</si>
  <si>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</si>
  <si>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</si>
  <si>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</si>
  <si>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</si>
  <si>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</si>
  <si>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</si>
  <si>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</si>
  <si>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</si>
  <si>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</si>
  <si>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</si>
  <si>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</si>
  <si>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</si>
  <si>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</si>
  <si>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</si>
  <si>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</si>
  <si>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</si>
  <si>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</si>
  <si>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</si>
  <si>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</si>
  <si>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</si>
  <si>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</si>
  <si>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</si>
  <si>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</si>
  <si>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</si>
  <si>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</si>
  <si>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</si>
  <si>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</si>
  <si>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</si>
  <si>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</si>
  <si>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</si>
  <si>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</si>
  <si>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</si>
  <si>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</si>
  <si>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</si>
  <si>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</si>
  <si>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</si>
  <si>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</si>
  <si>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</si>
  <si>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</si>
  <si>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</si>
  <si>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</si>
  <si>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</si>
  <si>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</si>
  <si>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</si>
  <si>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</si>
  <si>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</si>
  <si>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</si>
  <si>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</si>
  <si>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</si>
  <si>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</si>
  <si>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</si>
  <si>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</si>
  <si>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</si>
  <si>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</si>
  <si>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</si>
  <si>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</si>
  <si>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</si>
  <si>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</si>
  <si>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</si>
  <si>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</si>
  <si>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</si>
  <si>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</si>
  <si>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</si>
  <si>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</si>
  <si>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</si>
  <si>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</si>
  <si>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</si>
  <si>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</si>
  <si>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</si>
  <si>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</si>
  <si>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</si>
  <si>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</si>
  <si>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</si>
  <si>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</si>
  <si>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</si>
  <si>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</si>
  <si>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</si>
  <si>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</si>
  <si>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</si>
  <si>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</si>
  <si>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</si>
  <si>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</si>
  <si>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</si>
  <si>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</si>
  <si>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</si>
  <si>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</si>
  <si>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</si>
  <si>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</si>
  <si>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</si>
  <si>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</si>
  <si>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</si>
  <si>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</si>
  <si>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</si>
  <si>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</si>
  <si>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</si>
  <si>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</si>
  <si>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</si>
  <si>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</si>
  <si>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</si>
  <si>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</si>
  <si>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</si>
  <si>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</si>
  <si>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</si>
  <si>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</si>
  <si>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</si>
  <si>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</si>
  <si>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</si>
  <si>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</si>
  <si>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</si>
  <si>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</si>
  <si>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</si>
  <si>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</si>
  <si>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</si>
  <si>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</si>
  <si>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</si>
  <si>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</si>
  <si>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</si>
  <si>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</si>
  <si>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</si>
  <si>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</si>
  <si>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</si>
  <si>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</si>
  <si>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</si>
  <si>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</si>
  <si>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</si>
  <si>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</si>
  <si>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</si>
  <si>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</si>
  <si>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</si>
  <si>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</si>
  <si>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</si>
  <si>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</si>
  <si>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</si>
  <si>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</si>
  <si>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</si>
  <si>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</si>
  <si>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</si>
  <si>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</si>
  <si>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</si>
  <si>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</si>
  <si>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</si>
  <si>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</si>
  <si>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</si>
  <si>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</si>
  <si>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</si>
  <si>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</si>
  <si>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</si>
  <si>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</si>
  <si>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</si>
  <si>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</si>
  <si>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</si>
  <si>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</si>
  <si>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</si>
  <si>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</si>
  <si>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</si>
  <si>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</si>
  <si>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</si>
  <si>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</si>
  <si>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</si>
  <si>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</si>
  <si>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</si>
  <si>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</si>
  <si>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</si>
  <si>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</si>
  <si>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</si>
  <si>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</si>
  <si>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</si>
  <si>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</si>
  <si>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</si>
  <si>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</si>
  <si>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</si>
  <si>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</si>
  <si>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</si>
  <si>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</si>
  <si>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</si>
  <si>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</si>
  <si>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</si>
  <si>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</si>
  <si>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</si>
  <si>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</si>
  <si>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</si>
  <si>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</si>
  <si>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</si>
  <si>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</si>
  <si>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</si>
  <si>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</si>
  <si>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</si>
  <si>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</si>
  <si>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</si>
  <si>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</si>
  <si>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</si>
  <si>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</si>
  <si>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</si>
  <si>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</si>
  <si>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</si>
  <si>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</si>
  <si>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</si>
  <si>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</si>
  <si>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</si>
  <si>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</si>
  <si>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</si>
  <si>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</si>
  <si>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</si>
  <si>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</si>
  <si>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</si>
  <si>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</si>
  <si>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</si>
  <si>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</si>
  <si>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</si>
  <si>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</si>
  <si>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</si>
  <si>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</si>
  <si>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</si>
  <si>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</si>
  <si>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</si>
  <si>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</si>
  <si>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</si>
  <si>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</si>
  <si>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</si>
  <si>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</si>
  <si>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</si>
  <si>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</si>
  <si>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</si>
  <si>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</si>
  <si>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</si>
  <si>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</si>
  <si>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</si>
  <si>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</si>
  <si>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</si>
  <si>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</si>
  <si>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</si>
  <si>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</si>
  <si>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</si>
  <si>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</si>
  <si>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</si>
  <si>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</si>
  <si>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</si>
  <si>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</si>
  <si>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</si>
  <si>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</si>
  <si>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</si>
  <si>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</si>
  <si>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</si>
  <si>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</si>
  <si>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</si>
  <si>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</si>
  <si>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</si>
  <si>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</si>
  <si>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</si>
  <si>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</si>
  <si>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</si>
  <si>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</si>
  <si>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</si>
  <si>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</si>
  <si>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</si>
  <si>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</si>
  <si>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</si>
  <si>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</si>
  <si>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</si>
  <si>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</si>
  <si>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</si>
  <si>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</si>
  <si>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</si>
  <si>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</si>
  <si>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</si>
  <si>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</si>
  <si>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</si>
  <si>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</si>
  <si>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</si>
  <si>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</si>
  <si>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</si>
  <si>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</si>
  <si>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</si>
  <si>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</si>
  <si>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</si>
  <si>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</si>
  <si>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</si>
  <si>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</si>
  <si>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</si>
  <si>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</si>
  <si>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</si>
  <si>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</si>
  <si>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</si>
  <si>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</si>
  <si>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</si>
  <si>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</si>
  <si>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</si>
  <si>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</si>
  <si>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</si>
  <si>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</si>
  <si>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</si>
  <si>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</si>
  <si>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</si>
  <si>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</si>
  <si>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</si>
  <si>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</si>
  <si>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</si>
  <si>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</si>
  <si>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</si>
  <si>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</si>
  <si>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</si>
  <si>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</si>
  <si>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</si>
  <si>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</si>
  <si>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</si>
  <si>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</si>
  <si>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</si>
  <si>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</si>
  <si>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</si>
  <si>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</si>
  <si>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</si>
  <si>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</si>
  <si>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</si>
  <si>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</si>
  <si>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</si>
  <si>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</si>
  <si>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</si>
  <si>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</si>
  <si>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</si>
  <si>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</si>
  <si>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</si>
  <si>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</si>
  <si>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</si>
  <si>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</si>
  <si>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</si>
  <si>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</si>
  <si>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</si>
  <si>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</si>
  <si>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</si>
  <si>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</si>
  <si>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</si>
  <si>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</si>
  <si>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</si>
  <si>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</si>
  <si>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</si>
  <si>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</si>
  <si>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</si>
  <si>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</si>
  <si>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</si>
  <si>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</si>
  <si>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</si>
  <si>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</si>
  <si>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</si>
  <si>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</si>
  <si>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</si>
  <si>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</si>
  <si>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</si>
  <si>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</si>
  <si>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</si>
  <si>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</si>
  <si>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</si>
  <si>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</si>
  <si>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</si>
  <si>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</si>
  <si>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</si>
  <si>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</si>
  <si>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</si>
  <si>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</si>
  <si>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</si>
  <si>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</si>
  <si>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</si>
  <si>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</si>
  <si>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</si>
  <si>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</si>
  <si>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</si>
  <si>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</si>
  <si>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</si>
  <si>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</si>
  <si>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</si>
  <si>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</si>
  <si>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</si>
  <si>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</si>
  <si>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</si>
  <si>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</si>
  <si>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</si>
  <si>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</si>
  <si>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</si>
  <si>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</si>
  <si>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</si>
  <si>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</si>
  <si>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</si>
  <si>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</si>
  <si>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</si>
  <si>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</si>
  <si>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</si>
  <si>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</si>
  <si>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</si>
  <si>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</si>
  <si>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</si>
  <si>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</si>
  <si>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</si>
  <si>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</si>
  <si>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</si>
  <si>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</si>
  <si>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</si>
  <si>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</si>
  <si>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</si>
  <si>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</si>
  <si>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</si>
  <si>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</si>
  <si>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</si>
  <si>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</si>
  <si>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</si>
  <si>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</si>
  <si>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</si>
  <si>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</si>
  <si>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</si>
  <si>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</si>
  <si>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</si>
  <si>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</si>
  <si>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</si>
  <si>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</si>
  <si>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</si>
  <si>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</si>
  <si>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</si>
  <si>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</si>
  <si>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</si>
  <si>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</si>
  <si>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</si>
  <si>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</si>
  <si>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</si>
  <si>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</si>
  <si>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</si>
  <si>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</si>
  <si>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</si>
  <si>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</si>
  <si>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</si>
  <si>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</si>
  <si>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</si>
  <si>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</si>
  <si>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</si>
  <si>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</si>
  <si>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</si>
  <si>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</si>
  <si>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</si>
  <si>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</si>
  <si>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</si>
  <si>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</si>
  <si>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</si>
  <si>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</si>
  <si>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</si>
  <si>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</si>
  <si>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</si>
  <si>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</si>
  <si>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</si>
  <si>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</si>
  <si>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</si>
  <si>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</si>
  <si>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</si>
  <si>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</si>
  <si>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</si>
  <si>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</si>
  <si>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</si>
  <si>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</si>
  <si>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</si>
  <si>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</si>
  <si>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</si>
  <si>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</si>
  <si>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</si>
  <si>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</si>
  <si>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</si>
  <si>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</si>
  <si>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</si>
  <si>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</si>
  <si>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</si>
  <si>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</si>
  <si>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</si>
  <si>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</si>
  <si>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</si>
  <si>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</si>
  <si>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</si>
  <si>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</si>
  <si>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</si>
  <si>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</si>
  <si>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</si>
  <si>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</si>
  <si>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</si>
  <si>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</si>
  <si>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</si>
  <si>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</si>
  <si>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</si>
  <si>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</si>
  <si>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</si>
  <si>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</si>
  <si>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</si>
  <si>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</si>
  <si>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</si>
  <si>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</si>
  <si>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</si>
  <si>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</si>
  <si>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</si>
  <si>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</si>
  <si>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</si>
  <si>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</si>
  <si>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</si>
  <si>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</si>
  <si>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</si>
  <si>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</si>
  <si>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</si>
  <si>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</si>
  <si>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</si>
  <si>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</si>
  <si>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</si>
  <si>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</si>
  <si>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</si>
  <si>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</si>
  <si>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</si>
  <si>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</si>
  <si>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</si>
  <si>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</si>
  <si>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</si>
  <si>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</si>
  <si>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</si>
  <si>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</si>
  <si>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</si>
  <si>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</si>
  <si>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</si>
  <si>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</si>
  <si>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</si>
  <si>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</si>
  <si>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</si>
  <si>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</si>
  <si>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</si>
  <si>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</si>
  <si>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</si>
  <si>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</si>
  <si>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</si>
  <si>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</si>
  <si>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</si>
  <si>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</si>
  <si>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</si>
  <si>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</si>
  <si>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</si>
  <si>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</si>
  <si>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</si>
  <si>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</si>
  <si>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</si>
  <si>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</si>
  <si>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</si>
  <si>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</si>
  <si>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</si>
  <si>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</si>
  <si>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</si>
  <si>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</si>
  <si>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</si>
  <si>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</si>
  <si>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</si>
  <si>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</si>
  <si>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</si>
  <si>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</si>
  <si>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</si>
  <si>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</si>
  <si>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</si>
  <si>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</si>
  <si>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</si>
  <si>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</si>
  <si>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</si>
  <si>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</si>
  <si>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</si>
  <si>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</si>
  <si>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</si>
  <si>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</si>
  <si>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</si>
  <si>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</si>
  <si>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</si>
  <si>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</si>
  <si>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</si>
  <si>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</si>
  <si>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</si>
  <si>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</si>
  <si>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</si>
  <si>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</si>
  <si>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</si>
  <si>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</si>
  <si>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</si>
  <si>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</si>
  <si>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</si>
  <si>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</si>
  <si>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</si>
  <si>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</si>
  <si>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</si>
  <si>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</si>
  <si>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</si>
  <si>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</si>
  <si>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</si>
  <si>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</si>
  <si>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</si>
  <si>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</si>
  <si>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</si>
  <si>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</si>
  <si>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</si>
  <si>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</si>
  <si>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</si>
  <si>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</si>
  <si>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</si>
  <si>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</si>
  <si>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</si>
  <si>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</si>
  <si>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</si>
  <si>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</si>
  <si>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</si>
  <si>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</si>
  <si>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</si>
  <si>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</si>
  <si>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</si>
  <si>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</si>
  <si>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</si>
  <si>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</si>
  <si>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</si>
  <si>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</si>
  <si>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</si>
  <si>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</si>
  <si>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</si>
  <si>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</si>
  <si>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</si>
  <si>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</si>
  <si>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</si>
  <si>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</si>
  <si>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</si>
  <si>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</si>
  <si>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</si>
  <si>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</si>
  <si>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</si>
  <si>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</si>
  <si>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</si>
  <si>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</si>
  <si>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</si>
  <si>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</si>
  <si>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</si>
  <si>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</si>
  <si>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</si>
  <si>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</si>
  <si>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</si>
  <si>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</si>
  <si>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</si>
  <si>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</si>
  <si>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</si>
  <si>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</si>
  <si>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</si>
  <si>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</si>
  <si>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</si>
  <si>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</si>
  <si>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</si>
  <si>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</si>
  <si>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</si>
  <si>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</si>
  <si>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</si>
  <si>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</si>
  <si>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</si>
  <si>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</si>
  <si>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</si>
  <si>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</si>
  <si>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</si>
  <si>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</si>
  <si>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</si>
  <si>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</si>
  <si>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</si>
  <si>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</si>
  <si>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</si>
  <si>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</si>
  <si>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</si>
  <si>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</si>
  <si>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</si>
  <si>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</si>
  <si>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</si>
  <si>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</si>
  <si>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</si>
  <si>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</si>
  <si>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</si>
  <si>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</si>
  <si>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</si>
  <si>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</si>
  <si>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</si>
  <si>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</si>
  <si>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</si>
  <si>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</si>
  <si>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</si>
  <si>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</si>
  <si>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</si>
  <si>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</si>
  <si>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</si>
  <si>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</si>
  <si>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</si>
  <si>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</si>
  <si>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</si>
  <si>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</si>
  <si>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</si>
  <si>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</si>
  <si>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</si>
  <si>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</si>
  <si>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</si>
  <si>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</si>
  <si>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</si>
  <si>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</si>
  <si>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</si>
  <si>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</si>
  <si>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</si>
  <si>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</si>
  <si>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</si>
  <si>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</si>
  <si>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</si>
  <si>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</si>
  <si>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</si>
  <si>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</si>
  <si>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</si>
  <si>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</si>
  <si>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</si>
  <si>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</si>
  <si>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</si>
  <si>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</si>
  <si>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</si>
  <si>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</si>
  <si>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</si>
  <si>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</si>
  <si>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</si>
  <si>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</si>
  <si>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</si>
  <si>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</si>
  <si>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</si>
  <si>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</si>
  <si>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</si>
  <si>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</si>
  <si>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</si>
  <si>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</si>
  <si>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</si>
  <si>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</si>
  <si>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</si>
  <si>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</si>
  <si>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</si>
  <si>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</si>
  <si>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</si>
  <si>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</si>
  <si>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</si>
  <si>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</si>
  <si>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</si>
  <si>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</si>
  <si>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</si>
  <si>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</si>
  <si>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</si>
  <si>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</si>
  <si>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</si>
  <si>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</si>
  <si>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</si>
  <si>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</si>
  <si>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</si>
  <si>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</si>
  <si>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</si>
  <si>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</si>
  <si>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</si>
  <si>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</si>
  <si>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</si>
  <si>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</si>
  <si>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</si>
  <si>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</si>
  <si>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</si>
  <si>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</si>
  <si>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</si>
  <si>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</si>
  <si>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</si>
  <si>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</si>
  <si>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</si>
  <si>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</si>
  <si>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</si>
  <si>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</si>
  <si>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</si>
  <si>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</si>
  <si>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</si>
  <si>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</si>
  <si>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</si>
  <si>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</si>
  <si>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</si>
  <si>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</si>
  <si>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</si>
  <si>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</si>
  <si>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</si>
  <si>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</si>
  <si>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</si>
  <si>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</si>
  <si>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</si>
  <si>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</si>
  <si>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</si>
  <si>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</si>
  <si>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</si>
  <si>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</si>
  <si>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</si>
  <si>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</si>
  <si>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</si>
  <si>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</si>
  <si>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</si>
  <si>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</si>
  <si>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</si>
  <si>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</si>
  <si>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</si>
  <si>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</si>
  <si>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</si>
  <si>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</si>
  <si>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</si>
  <si>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</si>
  <si>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</si>
  <si>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</si>
  <si>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</si>
  <si>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</si>
  <si>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</si>
  <si>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</si>
  <si>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</si>
  <si>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</si>
  <si>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</si>
  <si>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</si>
  <si>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</si>
  <si>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</si>
  <si>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</si>
  <si>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</si>
  <si>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</si>
  <si>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</si>
  <si>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</si>
  <si>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</si>
  <si>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</si>
  <si>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</si>
  <si>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</si>
  <si>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</si>
  <si>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</si>
  <si>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</si>
  <si>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</si>
  <si>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</si>
  <si>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</si>
  <si>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</si>
  <si>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</si>
  <si>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</si>
  <si>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</si>
  <si>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</si>
  <si>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</si>
  <si>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</si>
  <si>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</si>
  <si>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</si>
  <si>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</si>
  <si>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</si>
  <si>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</si>
  <si>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</si>
  <si>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</si>
  <si>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</si>
  <si>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</si>
  <si>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</si>
  <si>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</si>
  <si>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</si>
  <si>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</si>
  <si>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</si>
  <si>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</si>
  <si>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</si>
  <si>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</si>
  <si>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</si>
  <si>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</si>
  <si>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</si>
  <si>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</si>
  <si>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</si>
  <si>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</si>
  <si>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</si>
  <si>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</si>
  <si>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</si>
  <si>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</si>
  <si>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</si>
  <si>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</si>
  <si>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</si>
  <si>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</si>
  <si>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</si>
  <si>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</si>
  <si>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</si>
  <si>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</si>
  <si>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</si>
  <si>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</si>
  <si>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</si>
  <si>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</si>
  <si>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</si>
  <si>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</si>
  <si>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</si>
  <si>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</si>
  <si>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</si>
  <si>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</si>
  <si>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</si>
  <si>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</si>
  <si>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</si>
  <si>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</si>
  <si>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</si>
  <si>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</si>
  <si>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</si>
  <si>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</si>
  <si>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</si>
  <si>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</si>
  <si>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</si>
  <si>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</si>
  <si>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</si>
  <si>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</si>
  <si>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</si>
  <si>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</si>
  <si>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</si>
  <si>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</si>
  <si>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</si>
  <si>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</si>
  <si>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</si>
  <si>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</si>
  <si>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</si>
  <si>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</si>
  <si>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</si>
  <si>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</si>
  <si>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</si>
  <si>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</si>
  <si>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</si>
  <si>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</si>
  <si>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</si>
  <si>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</si>
  <si>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</si>
  <si>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</si>
  <si>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</si>
  <si>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</si>
  <si>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</si>
  <si>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</si>
  <si>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</si>
  <si>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</si>
  <si>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</si>
  <si>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</si>
  <si>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</si>
  <si>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</si>
  <si>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</si>
  <si>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</si>
  <si>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</si>
  <si>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</si>
  <si>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</si>
  <si>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</si>
  <si>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</si>
  <si>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</si>
  <si>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</si>
  <si>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</si>
  <si>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</si>
  <si>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</si>
  <si>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</si>
  <si>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</si>
  <si>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</si>
  <si>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</si>
  <si>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</si>
  <si>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</si>
  <si>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</si>
  <si>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</si>
  <si>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</si>
  <si>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</si>
  <si>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</si>
  <si>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</si>
  <si>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</si>
  <si>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</si>
  <si>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</si>
  <si>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</si>
  <si>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</si>
  <si>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</si>
  <si>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</si>
  <si>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</si>
  <si>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</si>
  <si>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</si>
  <si>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</si>
  <si>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</si>
  <si>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</si>
  <si>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</si>
  <si>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</si>
  <si>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</si>
  <si>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</si>
  <si>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</si>
  <si>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</si>
  <si>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</si>
  <si>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</si>
  <si>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</si>
  <si>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</si>
  <si>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</si>
  <si>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</si>
  <si>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</si>
  <si>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</si>
  <si>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</si>
  <si>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</si>
  <si>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</si>
  <si>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</si>
  <si>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</si>
  <si>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</si>
  <si>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</si>
  <si>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</si>
  <si>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</si>
  <si>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</si>
  <si>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</si>
  <si>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</si>
  <si>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</si>
  <si>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</si>
  <si>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</si>
  <si>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</si>
  <si>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</si>
  <si>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</si>
  <si>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</si>
  <si>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</si>
  <si>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</si>
  <si>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</si>
  <si>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</si>
  <si>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</si>
  <si>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</si>
  <si>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</si>
  <si>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</si>
  <si>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</si>
  <si>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</si>
  <si>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</si>
  <si>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</si>
  <si>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</si>
  <si>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</si>
  <si>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</si>
  <si>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</si>
  <si>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</si>
  <si>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</si>
  <si>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</si>
  <si>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</si>
  <si>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</si>
  <si>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</si>
  <si>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</si>
  <si>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</si>
  <si>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</si>
  <si>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</si>
  <si>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</si>
  <si>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</si>
  <si>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</si>
  <si>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</si>
  <si>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</si>
  <si>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</si>
  <si>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</si>
  <si>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</si>
  <si>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</si>
  <si>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</si>
  <si>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</si>
  <si>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</si>
  <si>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</si>
  <si>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</si>
  <si>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</si>
  <si>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</si>
  <si>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</si>
  <si>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</si>
  <si>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</si>
  <si>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</si>
  <si>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</si>
  <si>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</si>
  <si>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</si>
  <si>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</si>
  <si>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</si>
  <si>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</si>
  <si>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</si>
  <si>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</si>
  <si>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</si>
  <si>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</si>
  <si>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</si>
  <si>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</si>
  <si>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</si>
  <si>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</si>
  <si>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</si>
  <si>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</si>
  <si>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</si>
  <si>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</si>
  <si>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</si>
  <si>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</si>
  <si>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</si>
  <si>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</si>
  <si>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</si>
  <si>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</si>
  <si>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</si>
  <si>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</si>
  <si>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</si>
  <si>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</si>
  <si>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</si>
  <si>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</si>
  <si>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</si>
  <si>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</si>
  <si>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</si>
  <si>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</si>
  <si>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</si>
  <si>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</si>
  <si>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</si>
  <si>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</si>
  <si>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</si>
  <si>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</si>
  <si>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</si>
  <si>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</si>
  <si>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</si>
  <si>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</si>
  <si>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</si>
  <si>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</si>
  <si>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</si>
  <si>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</si>
  <si>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</si>
  <si>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</si>
  <si>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</si>
  <si>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</si>
  <si>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</si>
  <si>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</si>
  <si>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</si>
  <si>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</si>
  <si>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</si>
  <si>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</si>
  <si>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</si>
  <si>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</si>
  <si>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</si>
  <si>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</si>
  <si>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</si>
  <si>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</si>
  <si>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</si>
  <si>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</si>
  <si>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</si>
  <si>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</si>
  <si>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</si>
  <si>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</si>
  <si>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</si>
  <si>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</si>
  <si>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</si>
  <si>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</si>
  <si>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</si>
  <si>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</si>
  <si>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</si>
  <si>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</si>
  <si>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</si>
  <si>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</si>
  <si>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</si>
  <si>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</si>
  <si>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</si>
  <si>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</si>
  <si>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</si>
  <si>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</si>
  <si>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</si>
  <si>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</si>
  <si>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</si>
  <si>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</si>
  <si>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</si>
  <si>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</si>
  <si>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</si>
  <si>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</si>
  <si>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</si>
  <si>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</si>
  <si>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</si>
  <si>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</si>
  <si>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</si>
  <si>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</si>
  <si>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</si>
  <si>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</si>
  <si>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</si>
  <si>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</si>
  <si>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</si>
  <si>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</si>
  <si>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</si>
  <si>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</si>
  <si>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</si>
  <si>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</si>
  <si>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</si>
  <si>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</si>
  <si>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</si>
  <si>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</si>
  <si>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</si>
  <si>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</si>
  <si>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</si>
  <si>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</si>
  <si>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</si>
  <si>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</si>
  <si>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</si>
  <si>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</si>
  <si>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</si>
  <si>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</si>
  <si>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</si>
  <si>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</si>
  <si>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</si>
  <si>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</si>
  <si>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</si>
  <si>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</si>
  <si>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</si>
  <si>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</si>
  <si>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</si>
  <si>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</si>
  <si>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</si>
  <si>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</si>
  <si>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</si>
  <si>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</si>
  <si>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</si>
  <si>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</si>
  <si>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</si>
  <si>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</si>
  <si>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</si>
  <si>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</si>
  <si>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</si>
  <si>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</si>
  <si>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</si>
  <si>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</si>
  <si>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</si>
  <si>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</si>
  <si>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</si>
  <si>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</si>
  <si>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</si>
  <si>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</si>
  <si>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</si>
  <si>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</si>
  <si>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</si>
  <si>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</si>
  <si>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</si>
  <si>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</si>
  <si>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</si>
  <si>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</si>
  <si>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</si>
  <si>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</si>
  <si>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</si>
  <si>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</si>
  <si>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</si>
  <si>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</si>
  <si>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</si>
  <si>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</si>
  <si>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</si>
  <si>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</si>
  <si>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</si>
  <si>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</si>
  <si>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</si>
  <si>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</si>
  <si>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</si>
  <si>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</si>
  <si>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</si>
  <si>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</si>
  <si>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</si>
  <si>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</si>
  <si>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</si>
  <si>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</si>
  <si>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</si>
  <si>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</si>
  <si>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</si>
  <si>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</si>
  <si>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</si>
  <si>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</si>
  <si>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</si>
  <si>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</si>
  <si>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</si>
  <si>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</si>
  <si>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</si>
  <si>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</si>
  <si>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</si>
  <si>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</si>
  <si>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</si>
  <si>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</si>
  <si>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</si>
  <si>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</si>
  <si>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</si>
  <si>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</si>
  <si>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</si>
  <si>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</si>
  <si>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</si>
  <si>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</si>
  <si>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</si>
  <si>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</si>
  <si>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</si>
  <si>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</si>
  <si>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</si>
  <si>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</si>
  <si>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</si>
  <si>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</si>
  <si>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</si>
  <si>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</si>
  <si>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</si>
  <si>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</si>
  <si>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</si>
  <si>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</si>
  <si>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</si>
  <si>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</si>
  <si>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</si>
  <si>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</si>
  <si>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</si>
  <si>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</si>
  <si>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</si>
  <si>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</si>
  <si>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</si>
  <si>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</si>
  <si>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</si>
  <si>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</si>
  <si>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</si>
  <si>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</si>
  <si>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</si>
  <si>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</si>
  <si>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</si>
  <si>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</si>
  <si>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</si>
  <si>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</si>
  <si>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</si>
  <si>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</si>
  <si>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</si>
  <si>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</si>
  <si>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</si>
  <si>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</si>
  <si>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</si>
  <si>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</si>
  <si>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</si>
  <si>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</si>
  <si>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</si>
  <si>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</si>
  <si>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</si>
  <si>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</si>
  <si>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</si>
  <si>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</si>
  <si>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</si>
  <si>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</si>
  <si>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</si>
  <si>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</si>
  <si>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</si>
  <si>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</si>
  <si>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</si>
  <si>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</si>
  <si>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</si>
  <si>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</si>
  <si>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</si>
  <si>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</si>
  <si>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</si>
  <si>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</si>
  <si>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</si>
  <si>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</si>
  <si>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</si>
  <si>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</si>
  <si>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</si>
  <si>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</si>
  <si>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</si>
  <si>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</si>
  <si>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</si>
  <si>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</si>
  <si>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</si>
  <si>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</si>
  <si>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</si>
  <si>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</si>
  <si>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</si>
  <si>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</si>
  <si>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</si>
  <si>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</si>
  <si>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</si>
  <si>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</si>
  <si>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</si>
  <si>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</si>
  <si>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</si>
  <si>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</si>
  <si>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</si>
  <si>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</si>
  <si>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</si>
  <si>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</si>
  <si>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</si>
  <si>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</si>
  <si>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</si>
  <si>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</si>
  <si>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</si>
  <si>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</si>
  <si>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</si>
  <si>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</si>
  <si>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</si>
  <si>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</si>
  <si>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</si>
  <si>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</si>
  <si>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</si>
  <si>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</si>
  <si>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</si>
  <si>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</si>
  <si>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</si>
  <si>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</si>
  <si>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</si>
  <si>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</si>
  <si>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</si>
  <si>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</si>
  <si>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</si>
  <si>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</si>
  <si>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</si>
  <si>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</si>
  <si>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</si>
  <si>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</si>
  <si>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</si>
  <si>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</si>
  <si>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</si>
  <si>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</si>
  <si>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</si>
  <si>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</si>
  <si>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</si>
  <si>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</si>
  <si>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</si>
  <si>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</si>
  <si>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</si>
  <si>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</si>
  <si>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</si>
  <si>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</si>
  <si>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</si>
  <si>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</si>
  <si>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</si>
  <si>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</si>
  <si>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</si>
  <si>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</si>
  <si>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</si>
  <si>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</si>
  <si>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</si>
  <si>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</si>
  <si>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</si>
  <si>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</si>
  <si>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</si>
  <si>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</si>
  <si>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</si>
  <si>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</si>
  <si>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</si>
  <si>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</si>
  <si>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</si>
  <si>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</si>
  <si>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</si>
  <si>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</si>
  <si>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</si>
  <si>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</si>
  <si>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</si>
  <si>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</si>
  <si>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</si>
  <si>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</si>
  <si>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</si>
  <si>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</si>
  <si>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</si>
  <si>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</si>
  <si>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</si>
  <si>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</si>
  <si>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</si>
  <si>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</si>
  <si>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</si>
  <si>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</si>
  <si>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</si>
  <si>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</si>
  <si>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</si>
  <si>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</si>
  <si>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</si>
  <si>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</si>
  <si>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</si>
  <si>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</si>
  <si>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</si>
  <si>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</si>
  <si>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</si>
  <si>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</si>
  <si>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</si>
  <si>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</si>
  <si>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</si>
  <si>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</si>
  <si>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</si>
  <si>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</si>
  <si>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</si>
  <si>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</si>
  <si>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</si>
  <si>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</si>
  <si>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</si>
  <si>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</si>
  <si>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</si>
  <si>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</si>
  <si>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</si>
  <si>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</si>
  <si>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</si>
  <si>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</si>
  <si>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</si>
  <si>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</si>
  <si>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</si>
  <si>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</si>
  <si>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</si>
  <si>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</si>
  <si>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</si>
  <si>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</si>
  <si>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</si>
  <si>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</si>
  <si>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</si>
  <si>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</si>
  <si>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</si>
  <si>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</si>
  <si>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</si>
  <si>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</si>
  <si>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</si>
  <si>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</si>
  <si>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</si>
  <si>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</si>
  <si>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</si>
  <si>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</si>
  <si>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</si>
  <si>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</si>
  <si>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</si>
  <si>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</si>
  <si>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</si>
  <si>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</si>
  <si>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</si>
  <si>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</si>
  <si>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</si>
  <si>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</si>
  <si>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</si>
  <si>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</si>
  <si>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</si>
  <si>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</si>
  <si>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</si>
  <si>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</si>
  <si>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</si>
  <si>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</si>
  <si>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</si>
  <si>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</si>
  <si>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</si>
  <si>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</si>
  <si>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</si>
  <si>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</si>
  <si>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</si>
  <si>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</si>
  <si>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</si>
  <si>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</si>
  <si>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</si>
  <si>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</si>
  <si>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</si>
  <si>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</si>
  <si>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</si>
  <si>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</si>
  <si>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</si>
  <si>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</si>
  <si>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</si>
  <si>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</si>
  <si>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</si>
  <si>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</si>
  <si>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</si>
  <si>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</si>
  <si>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</si>
  <si>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</si>
  <si>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</si>
  <si>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</si>
  <si>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</si>
  <si>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</si>
  <si>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</si>
  <si>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</si>
  <si>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</si>
  <si>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</si>
  <si>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</si>
  <si>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</si>
  <si>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</si>
  <si>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</si>
  <si>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</si>
  <si>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</si>
  <si>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</si>
  <si>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</si>
  <si>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</si>
  <si>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</si>
  <si>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</si>
  <si>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</si>
  <si>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</si>
  <si>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</si>
  <si>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</si>
  <si>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</si>
  <si>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</si>
  <si>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</si>
  <si>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</si>
  <si>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</si>
  <si>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</si>
  <si>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</si>
  <si>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</si>
  <si>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</si>
  <si>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</si>
  <si>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</si>
  <si>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</si>
  <si>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</si>
  <si>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</si>
  <si>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</si>
  <si>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</si>
  <si>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</si>
  <si>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</si>
  <si>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</si>
  <si>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</si>
  <si>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</si>
  <si>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</si>
  <si>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</si>
  <si>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</si>
  <si>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</si>
  <si>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</si>
  <si>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</si>
  <si>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</si>
  <si>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</si>
  <si>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</si>
  <si>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</si>
  <si>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</si>
  <si>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</si>
  <si>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</si>
  <si>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</si>
  <si>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</si>
  <si>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</si>
  <si>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</si>
  <si>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</si>
  <si>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</si>
  <si>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</si>
  <si>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</si>
  <si>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</si>
  <si>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</si>
  <si>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</si>
  <si>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</si>
  <si>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</si>
  <si>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</si>
  <si>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</si>
  <si>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</si>
  <si>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</si>
  <si>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</si>
  <si>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</si>
  <si>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</si>
  <si>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</si>
  <si>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</si>
  <si>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</si>
  <si>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</si>
  <si>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</si>
  <si>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</si>
  <si>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</si>
  <si>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</si>
  <si>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</si>
  <si>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</si>
  <si>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</si>
  <si>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</si>
  <si>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</si>
  <si>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</si>
  <si>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</si>
  <si>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</si>
  <si>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</si>
  <si>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</si>
  <si>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</si>
  <si>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</si>
  <si>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</si>
  <si>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</si>
  <si>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</si>
  <si>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</si>
  <si>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</si>
  <si>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</si>
  <si>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</si>
  <si>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</si>
  <si>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</si>
  <si>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</si>
  <si>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</si>
  <si>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</si>
  <si>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</si>
  <si>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</si>
  <si>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</si>
  <si>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</si>
  <si>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</si>
  <si>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</si>
  <si>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</si>
  <si>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</si>
  <si>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</si>
  <si>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</si>
  <si>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</si>
  <si>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</si>
  <si>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</si>
  <si>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</si>
  <si>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</si>
  <si>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</si>
  <si>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</si>
  <si>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</si>
  <si>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</si>
  <si>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</si>
  <si>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</si>
  <si>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</si>
  <si>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</si>
  <si>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</si>
  <si>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</si>
  <si>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</si>
  <si>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</si>
  <si>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</si>
  <si>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</si>
  <si>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</si>
  <si>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</si>
  <si>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</si>
  <si>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</si>
  <si>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</si>
  <si>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</si>
  <si>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</si>
  <si>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</si>
  <si>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</si>
  <si>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</si>
  <si>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</si>
  <si>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</si>
  <si>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</si>
  <si>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</si>
  <si>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</si>
  <si>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</si>
  <si>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</si>
  <si>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</si>
  <si>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</si>
  <si>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</si>
  <si>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</si>
  <si>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</si>
  <si>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</si>
  <si>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</si>
  <si>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</si>
  <si>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</si>
  <si>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</si>
  <si>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</si>
  <si>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</si>
  <si>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</si>
  <si>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</si>
  <si>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</si>
  <si>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</si>
  <si>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</si>
  <si>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</si>
  <si>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</si>
  <si>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</si>
  <si>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</si>
  <si>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</si>
  <si>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</si>
  <si>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</si>
  <si>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</si>
  <si>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</si>
  <si>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</si>
  <si>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</si>
  <si>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</si>
  <si>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</si>
  <si>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</si>
  <si>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</si>
  <si>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</si>
  <si>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</si>
  <si>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</si>
  <si>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</si>
  <si>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</si>
  <si>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</si>
  <si>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</si>
  <si>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</si>
  <si>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</si>
  <si>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</si>
  <si>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</si>
  <si>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</si>
  <si>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</si>
  <si>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</si>
  <si>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</si>
  <si>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</si>
  <si>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</si>
  <si>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</si>
  <si>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</si>
  <si>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</si>
  <si>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</si>
  <si>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</si>
  <si>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</si>
  <si>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</si>
  <si>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</si>
  <si>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</si>
  <si>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</si>
  <si>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</si>
  <si>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</si>
  <si>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</si>
  <si>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</si>
  <si>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</si>
  <si>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</si>
  <si>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</si>
  <si>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</si>
  <si>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</si>
  <si>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</si>
  <si>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</si>
  <si>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</si>
  <si>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</si>
  <si>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</si>
  <si>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</si>
  <si>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</si>
  <si>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</si>
  <si>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</si>
  <si>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</si>
  <si>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</si>
  <si>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</si>
  <si>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</si>
  <si>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</si>
  <si>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</si>
  <si>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</si>
  <si>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</si>
  <si>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</si>
  <si>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</si>
  <si>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</si>
  <si>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</si>
  <si>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</si>
  <si>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</si>
  <si>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</si>
  <si>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</si>
  <si>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</si>
  <si>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</si>
  <si>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</si>
  <si>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</si>
  <si>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</si>
  <si>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</si>
  <si>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</si>
  <si>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</si>
  <si>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</si>
  <si>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</si>
  <si>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</si>
  <si>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</si>
  <si>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</si>
  <si>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</si>
  <si>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</si>
  <si>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</si>
  <si>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</si>
  <si>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</si>
  <si>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</si>
  <si>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</si>
  <si>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</si>
  <si>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</si>
  <si>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</si>
  <si>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</si>
  <si>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</si>
  <si>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</si>
  <si>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</si>
  <si>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</si>
  <si>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</si>
  <si>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</si>
  <si>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</si>
  <si>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</si>
  <si>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</si>
  <si>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</si>
  <si>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</si>
  <si>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</si>
  <si>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</si>
  <si>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</si>
  <si>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</si>
  <si>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</si>
  <si>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</si>
  <si>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</si>
  <si>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</si>
  <si>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</si>
  <si>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</si>
  <si>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</si>
  <si>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</si>
  <si>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</si>
  <si>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</si>
  <si>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</si>
  <si>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</si>
  <si>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</si>
  <si>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</si>
  <si>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</si>
  <si>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</si>
  <si>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</si>
  <si>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</si>
  <si>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</si>
  <si>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</si>
  <si>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</si>
  <si>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</si>
  <si>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</si>
  <si>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</si>
  <si>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</si>
  <si>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</si>
  <si>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</si>
  <si>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</si>
  <si>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</si>
  <si>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</si>
  <si>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</si>
  <si>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</si>
  <si>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</si>
  <si>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</si>
  <si>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</si>
  <si>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</si>
  <si>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</si>
  <si>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</si>
  <si>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</si>
  <si>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</si>
  <si>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</si>
  <si>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</si>
  <si>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</si>
  <si>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</si>
  <si>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</si>
  <si>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</si>
  <si>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</si>
  <si>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</si>
  <si>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</si>
  <si>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</si>
  <si>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</si>
  <si>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</si>
  <si>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</si>
  <si>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</si>
  <si>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</si>
  <si>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</si>
  <si>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</si>
  <si>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</si>
  <si>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</si>
  <si>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</si>
  <si>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</si>
  <si>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</si>
  <si>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</si>
  <si>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</si>
  <si>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</si>
  <si>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</si>
  <si>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</si>
  <si>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</si>
  <si>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</si>
  <si>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</si>
  <si>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</si>
  <si>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</si>
  <si>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</si>
  <si>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</si>
  <si>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</si>
  <si>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</si>
  <si>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</si>
  <si>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</si>
  <si>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</si>
  <si>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</si>
  <si>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</si>
  <si>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</si>
  <si>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</si>
  <si>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</si>
  <si>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</si>
  <si>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</si>
  <si>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</si>
  <si>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</si>
  <si>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</si>
  <si>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</si>
  <si>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</si>
  <si>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</si>
  <si>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</si>
  <si>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</si>
  <si>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</si>
  <si>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</si>
  <si>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</si>
  <si>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</si>
  <si>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</si>
  <si>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</si>
  <si>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</si>
  <si>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</si>
  <si>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</si>
  <si>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</si>
  <si>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</si>
  <si>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</si>
  <si>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</si>
  <si>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</si>
  <si>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</si>
  <si>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</si>
  <si>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</si>
  <si>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</si>
  <si>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</si>
  <si>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</si>
  <si>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</si>
  <si>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</si>
  <si>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</si>
  <si>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</si>
  <si>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</si>
  <si>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</si>
  <si>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</si>
  <si>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</si>
  <si>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</si>
  <si>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</si>
  <si>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</si>
  <si>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</si>
  <si>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</si>
  <si>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</si>
  <si>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</si>
  <si>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</si>
  <si>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</si>
  <si>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</si>
  <si>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</si>
  <si>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</si>
  <si>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</si>
  <si>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</si>
  <si>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</si>
  <si>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</si>
  <si>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</si>
  <si>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</si>
  <si>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</si>
  <si>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</si>
  <si>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</si>
  <si>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</si>
  <si>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</si>
  <si>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</si>
  <si>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</si>
  <si>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</si>
  <si>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</si>
  <si>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</si>
  <si>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</si>
  <si>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</si>
  <si>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</si>
  <si>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</si>
  <si>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</si>
  <si>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</si>
  <si>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</si>
  <si>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</si>
  <si>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</si>
  <si>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</si>
  <si>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</si>
  <si>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</si>
  <si>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</si>
  <si>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</si>
  <si>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</si>
  <si>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</si>
  <si>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</si>
  <si>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</si>
  <si>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</si>
  <si>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</si>
  <si>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</si>
  <si>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</si>
  <si>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</si>
  <si>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</si>
  <si>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</si>
  <si>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</si>
  <si>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</si>
  <si>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</si>
  <si>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</si>
  <si>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</si>
  <si>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</si>
  <si>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</si>
  <si>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</si>
  <si>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</si>
  <si>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</si>
  <si>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</si>
  <si>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</si>
  <si>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</si>
  <si>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</si>
  <si>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</si>
  <si>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</si>
  <si>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</si>
  <si>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</si>
  <si>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</si>
  <si>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</si>
  <si>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</si>
  <si>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</si>
  <si>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</si>
  <si>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</si>
  <si>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</si>
  <si>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</si>
  <si>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</si>
  <si>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</si>
  <si>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</si>
  <si>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</si>
  <si>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</si>
  <si>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</si>
  <si>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</si>
  <si>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</si>
  <si>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</si>
  <si>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</si>
  <si>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</si>
  <si>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</si>
  <si>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</si>
  <si>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</si>
  <si>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</si>
  <si>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</si>
  <si>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</si>
  <si>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</si>
  <si>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</si>
  <si>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</si>
  <si>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</si>
  <si>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</si>
  <si>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</si>
  <si>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</si>
  <si>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</si>
  <si>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</si>
  <si>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</si>
  <si>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</si>
  <si>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</si>
  <si>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</si>
  <si>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</si>
  <si>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</si>
  <si>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</si>
  <si>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</si>
  <si>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</si>
  <si>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</si>
  <si>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</si>
  <si>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</si>
  <si>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</si>
  <si>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</si>
  <si>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</si>
  <si>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</si>
  <si>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</si>
  <si>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</si>
  <si>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</si>
  <si>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</si>
  <si>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</si>
  <si>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</si>
  <si>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</si>
  <si>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</si>
  <si>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</si>
  <si>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</si>
  <si>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</si>
  <si>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</si>
  <si>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</si>
  <si>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</si>
  <si>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</si>
  <si>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</si>
  <si>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</si>
  <si>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</si>
  <si>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</si>
  <si>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</si>
  <si>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</si>
  <si>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</si>
  <si>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</si>
  <si>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</si>
  <si>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</si>
  <si>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</si>
  <si>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</si>
  <si>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</si>
  <si>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</si>
  <si>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</si>
  <si>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</si>
  <si>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</si>
  <si>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</si>
  <si>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</si>
  <si>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</si>
  <si>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</si>
  <si>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</si>
  <si>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</si>
  <si>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</si>
  <si>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</si>
  <si>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</si>
  <si>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</si>
  <si>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</si>
  <si>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</si>
  <si>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</si>
  <si>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</si>
  <si>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</si>
  <si>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</si>
  <si>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</si>
  <si>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</si>
  <si>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</si>
  <si>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</si>
  <si>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</si>
  <si>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</si>
  <si>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</si>
  <si>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</si>
  <si>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</si>
  <si>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</si>
  <si>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</si>
  <si>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</si>
  <si>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</si>
  <si>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</si>
  <si>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</si>
  <si>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</si>
  <si>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</si>
  <si>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</si>
  <si>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</si>
  <si>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</si>
  <si>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</si>
  <si>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</si>
  <si>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</si>
  <si>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</si>
  <si>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</si>
  <si>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</si>
  <si>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</si>
  <si>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</si>
  <si>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</si>
  <si>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</si>
  <si>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</si>
  <si>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</si>
  <si>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</si>
  <si>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</si>
  <si>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</si>
  <si>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</si>
  <si>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</si>
  <si>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</si>
  <si>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</si>
  <si>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</si>
  <si>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</si>
  <si>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</si>
  <si>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</si>
  <si>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</si>
  <si>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</si>
  <si>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</si>
  <si>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</si>
  <si>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</si>
  <si>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</si>
  <si>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</si>
  <si>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</si>
  <si>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</si>
  <si>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</si>
  <si>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</si>
  <si>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</si>
  <si>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</si>
  <si>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</si>
  <si>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</si>
  <si>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</si>
  <si>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</si>
  <si>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</si>
  <si>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</si>
  <si>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</si>
  <si>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</si>
  <si>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</si>
  <si>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</si>
  <si>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</si>
  <si>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</si>
  <si>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</si>
  <si>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</si>
  <si>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</si>
  <si>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</si>
  <si>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</si>
  <si>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</si>
  <si>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</si>
  <si>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</si>
  <si>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</si>
  <si>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</si>
  <si>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</si>
  <si>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</si>
  <si>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</si>
  <si>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</si>
  <si>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</si>
  <si>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</si>
  <si>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</si>
  <si>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</si>
  <si>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</si>
  <si>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</si>
  <si>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</si>
  <si>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</si>
  <si>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</si>
  <si>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</si>
  <si>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</si>
  <si>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</si>
  <si>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</si>
  <si>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</si>
  <si>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</si>
  <si>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</si>
  <si>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</si>
  <si>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</si>
  <si>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</si>
  <si>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</si>
  <si>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</si>
  <si>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</si>
  <si>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</si>
  <si>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</si>
  <si>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</si>
  <si>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</si>
  <si>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</si>
  <si>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</si>
  <si>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</si>
  <si>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</si>
  <si>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</si>
  <si>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</si>
  <si>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</si>
  <si>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</si>
  <si>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</si>
  <si>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</si>
  <si>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</si>
  <si>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</si>
  <si>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</si>
  <si>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</si>
  <si>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</si>
  <si>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</si>
  <si>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</si>
  <si>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</si>
  <si>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</si>
  <si>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</si>
  <si>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</si>
  <si>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</si>
  <si>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</si>
  <si>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</si>
  <si>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</si>
  <si>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</si>
  <si>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</si>
  <si>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</si>
  <si>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</si>
  <si>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</si>
  <si>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</si>
  <si>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</si>
  <si>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</si>
  <si>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</si>
  <si>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</si>
  <si>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</si>
  <si>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</si>
  <si>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</si>
  <si>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</si>
  <si>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</si>
  <si>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</si>
  <si>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</si>
  <si>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</si>
  <si>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</si>
  <si>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</si>
  <si>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</si>
  <si>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</si>
  <si>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</si>
  <si>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</si>
  <si>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</si>
  <si>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</si>
  <si>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</si>
  <si>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</si>
  <si>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</si>
  <si>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</si>
  <si>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</si>
  <si>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</si>
  <si>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</si>
  <si>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</si>
  <si>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</si>
  <si>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</si>
  <si>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</si>
  <si>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</si>
  <si>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</si>
  <si>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</si>
  <si>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</si>
  <si>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</si>
  <si>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</si>
  <si>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</si>
  <si>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</si>
  <si>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</si>
  <si>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</si>
  <si>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</si>
  <si>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</si>
  <si>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</si>
  <si>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</si>
  <si>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</si>
  <si>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</si>
  <si>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</si>
  <si>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</si>
  <si>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</si>
  <si>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</si>
  <si>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</si>
  <si>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</si>
  <si>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</si>
  <si>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</si>
  <si>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</si>
  <si>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</si>
  <si>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</si>
  <si>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</si>
  <si>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</si>
  <si>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</si>
  <si>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</si>
  <si>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</si>
  <si>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</si>
  <si>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</si>
  <si>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</si>
  <si>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</si>
  <si>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</si>
  <si>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</si>
  <si>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</si>
  <si>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</si>
  <si>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</si>
  <si>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</si>
  <si>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</si>
  <si>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</si>
  <si>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</si>
  <si>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</si>
  <si>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</si>
  <si>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</si>
  <si>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</si>
  <si>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</si>
  <si>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</si>
  <si>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</si>
  <si>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</si>
  <si>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</si>
  <si>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</si>
  <si>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</si>
  <si>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</si>
  <si>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</si>
  <si>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</si>
  <si>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</si>
  <si>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</si>
  <si>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</si>
  <si>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</si>
  <si>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</si>
  <si>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</si>
  <si>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</si>
  <si>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</si>
  <si>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</si>
  <si>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</si>
  <si>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</si>
  <si>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</si>
  <si>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</si>
  <si>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</si>
  <si>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</si>
  <si>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</si>
  <si>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</si>
  <si>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</si>
  <si>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</si>
  <si>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</si>
  <si>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</si>
  <si>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</si>
  <si>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</si>
  <si>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</si>
  <si>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</si>
  <si>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</si>
  <si>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</si>
  <si>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</si>
  <si>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</si>
  <si>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</si>
  <si>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</si>
  <si>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</si>
  <si>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</si>
  <si>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</si>
  <si>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</si>
  <si>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</si>
  <si>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</si>
  <si>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</si>
  <si>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</si>
  <si>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</si>
  <si>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</si>
  <si>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</si>
  <si>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</si>
  <si>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</si>
  <si>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</si>
  <si>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</si>
  <si>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</si>
  <si>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</si>
  <si>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</si>
  <si>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</si>
  <si>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</si>
  <si>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</si>
  <si>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</si>
  <si>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</si>
  <si>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</si>
  <si>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</si>
  <si>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</si>
  <si>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</si>
  <si>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</si>
  <si>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</si>
  <si>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</si>
  <si>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</si>
  <si>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</si>
  <si>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</si>
  <si>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</si>
  <si>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</si>
  <si>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</si>
  <si>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</si>
  <si>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</si>
  <si>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</si>
  <si>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</si>
  <si>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</si>
  <si>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</si>
  <si>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</si>
  <si>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</si>
  <si>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</si>
  <si>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</si>
  <si>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</si>
  <si>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</si>
  <si>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</si>
  <si>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</si>
  <si>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</si>
  <si>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</si>
  <si>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</si>
  <si>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</si>
  <si>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</si>
  <si>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</si>
  <si>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</si>
  <si>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</si>
  <si>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</si>
  <si>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</si>
  <si>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</si>
  <si>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</si>
  <si>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</si>
  <si>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</si>
  <si>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</si>
  <si>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</si>
  <si>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</si>
  <si>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</si>
  <si>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</si>
  <si>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</si>
  <si>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</si>
  <si>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</si>
  <si>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</si>
  <si>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</si>
  <si>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</si>
  <si>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</si>
  <si>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</si>
  <si>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</si>
  <si>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</si>
  <si>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</si>
  <si>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</si>
  <si>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</si>
  <si>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</si>
  <si>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</si>
  <si>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</si>
  <si>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</si>
  <si>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</si>
  <si>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</si>
  <si>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</si>
  <si>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</si>
  <si>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</si>
  <si>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</si>
  <si>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</si>
  <si>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</si>
  <si>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</si>
  <si>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</si>
  <si>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</si>
  <si>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</si>
  <si>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</si>
  <si>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</si>
  <si>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</si>
  <si>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</si>
  <si>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</si>
  <si>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</si>
  <si>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</si>
  <si>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</si>
  <si>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</si>
  <si>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</si>
  <si>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</si>
  <si>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</si>
  <si>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</si>
  <si>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</si>
  <si>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</si>
  <si>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</si>
  <si>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</si>
  <si>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</si>
  <si>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</si>
  <si>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</si>
  <si>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</si>
  <si>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</si>
  <si>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</si>
  <si>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</si>
  <si>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</si>
  <si>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</si>
  <si>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</si>
  <si>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</si>
  <si>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</si>
  <si>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</si>
  <si>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</si>
  <si>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</si>
  <si>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</si>
  <si>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</si>
  <si>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</si>
  <si>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</si>
  <si>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</si>
  <si>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</si>
  <si>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</si>
  <si>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</si>
  <si>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</si>
  <si>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</si>
  <si>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</si>
  <si>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</si>
  <si>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</si>
  <si>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</si>
  <si>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</si>
  <si>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</si>
  <si>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</si>
  <si>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</si>
  <si>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</si>
  <si>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</si>
  <si>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</si>
  <si>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</si>
  <si>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</si>
  <si>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</si>
  <si>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</si>
  <si>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</si>
  <si>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</si>
  <si>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</si>
  <si>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</si>
  <si>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</si>
  <si>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</si>
  <si>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</si>
  <si>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</si>
  <si>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</si>
  <si>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</si>
  <si>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</si>
  <si>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</si>
  <si>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</si>
  <si>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</si>
  <si>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</si>
  <si>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</si>
  <si>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</si>
  <si>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</si>
  <si>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</si>
  <si>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</si>
  <si>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</si>
  <si>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</si>
  <si>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</si>
  <si>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</si>
  <si>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</si>
  <si>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</si>
  <si>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</si>
  <si>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</si>
  <si>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</si>
  <si>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</si>
  <si>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</si>
  <si>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</si>
  <si>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</si>
  <si>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</si>
  <si>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</si>
  <si>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</si>
  <si>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</si>
  <si>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</si>
  <si>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</si>
  <si>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</si>
  <si>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</si>
  <si>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</si>
  <si>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</si>
  <si>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</si>
  <si>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</si>
  <si>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</si>
  <si>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</si>
  <si>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</si>
  <si>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</si>
  <si>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</si>
  <si>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</si>
  <si>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</si>
  <si>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</si>
  <si>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</si>
  <si>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</si>
  <si>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</si>
  <si>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</si>
  <si>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</si>
  <si>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</si>
  <si>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</si>
  <si>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</si>
  <si>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</si>
  <si>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</si>
  <si>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</si>
  <si>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</si>
  <si>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</si>
  <si>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</si>
  <si>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</si>
  <si>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</si>
  <si>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</si>
  <si>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</si>
  <si>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</si>
  <si>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</si>
  <si>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</si>
  <si>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</si>
  <si>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</si>
  <si>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</si>
  <si>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</si>
  <si>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</si>
  <si>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</si>
  <si>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</si>
  <si>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</si>
  <si>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</si>
  <si>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</si>
  <si>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</si>
  <si>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</si>
  <si>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</si>
  <si>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</si>
  <si>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</si>
  <si>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</si>
  <si>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</si>
  <si>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</si>
  <si>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</si>
  <si>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</si>
  <si>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</si>
  <si>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</si>
  <si>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</si>
  <si>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</si>
  <si>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</si>
  <si>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</si>
  <si>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</si>
  <si>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</si>
  <si>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</si>
  <si>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</si>
  <si>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</si>
  <si>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</si>
  <si>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</si>
  <si>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</si>
  <si>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</si>
  <si>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</si>
  <si>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</si>
  <si>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</si>
  <si>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</si>
  <si>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</si>
  <si>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</si>
  <si>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</si>
  <si>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</si>
  <si>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</si>
  <si>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</si>
  <si>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</si>
  <si>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</si>
  <si>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</si>
  <si>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</si>
  <si>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</si>
  <si>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</si>
  <si>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</si>
  <si>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</si>
  <si>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</si>
  <si>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</si>
  <si>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</si>
  <si>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</si>
  <si>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</si>
  <si>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</si>
  <si>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</si>
  <si>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</si>
  <si>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</si>
  <si>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</si>
  <si>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</si>
  <si>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</si>
  <si>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</si>
  <si>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</si>
  <si>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</si>
  <si>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</si>
  <si>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</si>
  <si>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</si>
  <si>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</si>
  <si>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</si>
  <si>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</si>
  <si>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</si>
  <si>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</si>
  <si>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</si>
  <si>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</si>
  <si>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</si>
  <si>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</si>
  <si>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</si>
  <si>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</si>
  <si>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</si>
  <si>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</si>
  <si>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</si>
  <si>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</si>
  <si>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</si>
  <si>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</si>
  <si>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</si>
  <si>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</si>
  <si>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</si>
  <si>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</si>
  <si>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</si>
  <si>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</si>
  <si>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</si>
  <si>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</si>
  <si>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</si>
  <si>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</si>
  <si>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</si>
  <si>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</si>
  <si>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</si>
  <si>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</si>
  <si>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</si>
  <si>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</si>
  <si>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</si>
  <si>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</si>
  <si>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</si>
  <si>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</si>
  <si>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</si>
  <si>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</si>
  <si>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</si>
  <si>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</si>
  <si>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</si>
  <si>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</si>
  <si>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</si>
  <si>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</si>
  <si>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</si>
  <si>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</si>
  <si>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</si>
  <si>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</si>
  <si>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</si>
  <si>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</si>
  <si>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</si>
  <si>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</si>
  <si>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</si>
  <si>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</si>
  <si>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</si>
  <si>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</si>
  <si>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</si>
  <si>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</si>
  <si>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</si>
  <si>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</si>
  <si>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</si>
  <si>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</si>
  <si>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</si>
  <si>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</si>
  <si>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</si>
  <si>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</si>
  <si>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</si>
  <si>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</si>
  <si>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</si>
  <si>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</si>
  <si>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</si>
  <si>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</si>
  <si>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</si>
  <si>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</si>
  <si>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</si>
  <si>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</si>
  <si>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</si>
  <si>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</si>
  <si>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</si>
  <si>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</si>
  <si>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</si>
  <si>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</si>
  <si>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</si>
  <si>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</si>
  <si>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</si>
  <si>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</si>
  <si>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</si>
  <si>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</si>
  <si>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</si>
  <si>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</si>
  <si>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</si>
  <si>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</si>
  <si>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</si>
  <si>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</si>
  <si>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</si>
  <si>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</si>
  <si>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</si>
  <si>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</si>
  <si>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</si>
  <si>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</si>
  <si>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</si>
  <si>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</si>
  <si>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</si>
  <si>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</si>
  <si>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</si>
  <si>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</si>
  <si>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</si>
  <si>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</si>
  <si>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</si>
  <si>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</si>
  <si>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</si>
  <si>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</si>
  <si>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</si>
  <si>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</si>
  <si>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</si>
  <si>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</si>
  <si>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</si>
  <si>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</si>
  <si>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</si>
  <si>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</si>
  <si>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</si>
  <si>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</si>
  <si>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</si>
  <si>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</si>
  <si>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</si>
  <si>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</si>
  <si>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</si>
  <si>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</si>
  <si>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</si>
  <si>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</si>
  <si>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</si>
  <si>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</si>
  <si>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</si>
  <si>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</si>
  <si>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</si>
  <si>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</si>
  <si>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</si>
  <si>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</si>
  <si>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</si>
  <si>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</si>
  <si>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</si>
  <si>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</si>
  <si>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</si>
  <si>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</si>
  <si>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</si>
  <si>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</si>
  <si>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</si>
  <si>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</si>
  <si>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</si>
  <si>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</si>
  <si>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</si>
  <si>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</si>
  <si>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</si>
  <si>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</si>
  <si>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</si>
  <si>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</si>
  <si>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</si>
  <si>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</si>
  <si>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</si>
  <si>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</si>
  <si>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</si>
  <si>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</si>
  <si>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</si>
  <si>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</si>
  <si>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</si>
  <si>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</si>
  <si>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</si>
  <si>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</si>
  <si>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</si>
  <si>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</si>
  <si>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</si>
  <si>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</si>
  <si>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</si>
  <si>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</si>
  <si>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</si>
  <si>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</si>
  <si>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</si>
  <si>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</si>
  <si>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</si>
  <si>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</si>
  <si>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</si>
  <si>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</si>
  <si>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</si>
  <si>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</si>
  <si>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</si>
  <si>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</si>
  <si>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</si>
  <si>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</si>
  <si>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</si>
  <si>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</si>
  <si>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</si>
  <si>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</si>
  <si>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</si>
  <si>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</si>
  <si>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</si>
  <si>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</si>
  <si>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</si>
  <si>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</si>
  <si>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</si>
  <si>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</si>
  <si>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</si>
  <si>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</si>
  <si>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</si>
  <si>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</si>
  <si>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</si>
  <si>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</si>
  <si>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</si>
  <si>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</si>
  <si>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</si>
  <si>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</si>
  <si>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</si>
  <si>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</si>
  <si>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</si>
  <si>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</si>
  <si>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</si>
  <si>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</si>
  <si>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</si>
  <si>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</si>
  <si>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</si>
  <si>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</si>
  <si>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</si>
  <si>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</si>
  <si>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</si>
  <si>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</si>
  <si>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</si>
  <si>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</si>
  <si>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</si>
  <si>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</si>
  <si>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</si>
  <si>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</si>
  <si>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</si>
  <si>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</si>
  <si>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</si>
  <si>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</si>
  <si>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</si>
  <si>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</si>
  <si>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</si>
  <si>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</si>
  <si>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</si>
  <si>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</si>
  <si>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</si>
  <si>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</si>
  <si>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</si>
  <si>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</si>
  <si>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</si>
  <si>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</si>
  <si>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</si>
  <si>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</si>
  <si>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</si>
  <si>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</si>
  <si>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</si>
  <si>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</si>
  <si>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</si>
  <si>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</si>
  <si>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</si>
  <si>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</si>
  <si>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</si>
  <si>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</si>
  <si>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</si>
  <si>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</si>
  <si>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</si>
  <si>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</si>
  <si>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</si>
  <si>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</si>
  <si>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</si>
  <si>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</si>
  <si>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</si>
  <si>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</si>
  <si>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</si>
  <si>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</si>
  <si>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</si>
  <si>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</si>
  <si>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</si>
  <si>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</si>
  <si>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</si>
  <si>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</si>
  <si>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</si>
  <si>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</si>
  <si>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</si>
  <si>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</si>
  <si>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</si>
  <si>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</si>
  <si>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</si>
  <si>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</si>
  <si>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</si>
  <si>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</si>
  <si>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</si>
  <si>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</si>
  <si>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</si>
  <si>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</si>
  <si>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</si>
  <si>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</si>
  <si>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</si>
  <si>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</si>
  <si>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</si>
  <si>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</si>
  <si>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</si>
  <si>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</si>
  <si>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</si>
  <si>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</si>
  <si>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</si>
  <si>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</si>
  <si>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</si>
  <si>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</si>
  <si>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</si>
  <si>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</si>
  <si>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</si>
  <si>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</si>
  <si>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</si>
  <si>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</si>
  <si>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</si>
  <si>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</si>
  <si>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</si>
  <si>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</si>
  <si>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</si>
  <si>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</si>
  <si>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</si>
  <si>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</si>
  <si>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</si>
  <si>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</si>
  <si>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</si>
  <si>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</si>
  <si>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</si>
  <si>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</si>
  <si>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</si>
  <si>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</si>
  <si>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</si>
  <si>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</si>
  <si>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</si>
  <si>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</si>
  <si>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</si>
  <si>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</si>
  <si>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</si>
  <si>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</si>
  <si>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</si>
  <si>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</si>
  <si>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</si>
  <si>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</si>
  <si>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</si>
  <si>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</si>
  <si>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</si>
  <si>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</si>
  <si>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</si>
  <si>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</si>
  <si>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</si>
  <si>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</si>
  <si>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</si>
  <si>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</si>
  <si>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</si>
  <si>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</si>
  <si>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</si>
  <si>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</si>
  <si>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</si>
  <si>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</si>
  <si>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</si>
  <si>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</si>
  <si>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</si>
  <si>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</si>
  <si>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</si>
  <si>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</si>
  <si>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</si>
  <si>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</si>
  <si>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</si>
  <si>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</si>
  <si>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</si>
  <si>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</si>
  <si>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</si>
  <si>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</si>
  <si>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</si>
  <si>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</si>
  <si>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</si>
  <si>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</si>
  <si>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</si>
  <si>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</si>
  <si>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</si>
  <si>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</si>
  <si>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</si>
  <si>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</si>
  <si>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</si>
  <si>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</si>
  <si>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</si>
  <si>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</si>
  <si>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</si>
  <si>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</si>
  <si>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</si>
  <si>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</si>
  <si>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</si>
  <si>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</si>
  <si>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</si>
  <si>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</si>
  <si>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</si>
  <si>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</si>
  <si>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</si>
  <si>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</si>
  <si>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</si>
  <si>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</si>
  <si>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</si>
  <si>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</si>
  <si>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</si>
  <si>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</si>
  <si>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</si>
  <si>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</si>
  <si>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</si>
  <si>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</si>
  <si>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</si>
  <si>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</si>
  <si>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</si>
  <si>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</si>
  <si>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</si>
  <si>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</si>
  <si>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</si>
  <si>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</si>
  <si>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</si>
  <si>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</si>
  <si>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</si>
  <si>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</si>
  <si>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</si>
  <si>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</si>
  <si>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</si>
  <si>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</si>
  <si>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</si>
  <si>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</si>
  <si>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</si>
  <si>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</si>
  <si>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</si>
  <si>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</si>
  <si>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</si>
  <si>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</si>
  <si>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</si>
  <si>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</si>
  <si>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</si>
  <si>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</si>
  <si>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</si>
  <si>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</si>
  <si>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</si>
  <si>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</si>
  <si>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</si>
  <si>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</si>
  <si>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</si>
  <si>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</si>
  <si>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</si>
  <si>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</si>
  <si>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</si>
  <si>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</si>
  <si>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</si>
  <si>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</si>
  <si>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</si>
  <si>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</si>
  <si>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</si>
  <si>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</si>
  <si>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</si>
  <si>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</si>
  <si>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</si>
  <si>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</si>
  <si>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</si>
  <si>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</si>
  <si>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</si>
  <si>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</si>
  <si>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</si>
  <si>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</si>
  <si>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</si>
  <si>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</si>
  <si>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</si>
  <si>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</si>
  <si>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</si>
  <si>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</si>
  <si>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</si>
  <si>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</si>
  <si>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</si>
  <si>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</si>
  <si>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</si>
  <si>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</si>
  <si>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</si>
  <si>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</si>
  <si>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</si>
  <si>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</si>
  <si>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</si>
  <si>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</si>
  <si>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</si>
  <si>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</si>
  <si>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</si>
  <si>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</si>
  <si>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</si>
  <si>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</si>
  <si>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</si>
  <si>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</si>
  <si>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</si>
  <si>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</si>
  <si>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</si>
  <si>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</si>
  <si>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</si>
  <si>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</si>
  <si>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</si>
  <si>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</si>
  <si>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</si>
  <si>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</si>
  <si>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</si>
  <si>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</si>
  <si>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</si>
  <si>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</si>
  <si>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</si>
  <si>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</si>
  <si>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</si>
  <si>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</si>
  <si>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</si>
  <si>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</si>
  <si>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</si>
  <si>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</si>
  <si>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</si>
  <si>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</si>
  <si>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</si>
  <si>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</si>
  <si>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</si>
  <si>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</si>
  <si>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</si>
  <si>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</si>
  <si>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</si>
  <si>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</si>
  <si>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</si>
  <si>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</si>
  <si>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</si>
  <si>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</si>
  <si>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</si>
  <si>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</si>
  <si>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</si>
  <si>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</si>
  <si>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</si>
  <si>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</si>
  <si>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</si>
  <si>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</si>
  <si>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</si>
  <si>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</si>
  <si>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</si>
  <si>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</si>
  <si>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</si>
  <si>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</si>
  <si>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</si>
  <si>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</si>
  <si>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</si>
  <si>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</si>
  <si>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</si>
  <si>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</si>
  <si>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</si>
  <si>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</si>
  <si>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</si>
  <si>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</si>
  <si>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</si>
  <si>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</si>
  <si>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</si>
  <si>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</si>
  <si>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</si>
  <si>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</si>
  <si>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</si>
  <si>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</si>
  <si>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</si>
  <si>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</si>
  <si>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</si>
  <si>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</si>
  <si>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</si>
  <si>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</si>
  <si>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</si>
  <si>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</si>
  <si>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</si>
  <si>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</si>
  <si>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</si>
  <si>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</si>
  <si>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</si>
  <si>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</si>
  <si>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</si>
  <si>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</si>
  <si>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</si>
  <si>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</si>
  <si>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</si>
  <si>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</si>
  <si>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</si>
  <si>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</si>
  <si>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</si>
  <si>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</si>
  <si>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</si>
  <si>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</si>
  <si>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</si>
  <si>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</si>
  <si>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</si>
  <si>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</si>
  <si>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</si>
  <si>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</si>
  <si>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</si>
  <si>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</si>
  <si>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</si>
  <si>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</si>
  <si>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</si>
  <si>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</si>
  <si>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</si>
  <si>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</si>
  <si>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</si>
  <si>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</si>
  <si>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</si>
  <si>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</si>
  <si>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</si>
  <si>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</si>
  <si>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</si>
  <si>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</si>
  <si>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</si>
  <si>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</si>
  <si>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</si>
  <si>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</si>
  <si>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</si>
  <si>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</si>
  <si>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</si>
  <si>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</si>
  <si>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</si>
  <si>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</si>
  <si>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</si>
  <si>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</si>
  <si>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</si>
  <si>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</si>
  <si>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</si>
  <si>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</si>
  <si>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</si>
  <si>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</si>
  <si>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</si>
  <si>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</si>
  <si>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</si>
  <si>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</si>
  <si>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</si>
  <si>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</si>
  <si>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</si>
  <si>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</si>
  <si>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</si>
  <si>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</si>
  <si>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</si>
  <si>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</si>
  <si>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</si>
  <si>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</si>
  <si>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</si>
  <si>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</si>
  <si>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</si>
  <si>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</si>
  <si>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</si>
  <si>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</si>
  <si>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</si>
  <si>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</si>
  <si>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</si>
  <si>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</si>
  <si>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</si>
  <si>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</si>
  <si>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</si>
  <si>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</si>
  <si>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</si>
  <si>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</si>
  <si>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</si>
  <si>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</si>
  <si>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</si>
  <si>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</si>
  <si>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</si>
  <si>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</si>
  <si>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</si>
  <si>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</si>
  <si>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</si>
  <si>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</si>
  <si>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</si>
  <si>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</si>
  <si>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</si>
  <si>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</si>
  <si>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</si>
  <si>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</si>
  <si>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</si>
  <si>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</si>
  <si>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</si>
  <si>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</si>
  <si>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</si>
  <si>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</si>
  <si>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</si>
  <si>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</si>
  <si>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</si>
  <si>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</si>
  <si>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</si>
  <si>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</si>
  <si>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</si>
  <si>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</si>
  <si>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</si>
  <si>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</si>
  <si>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</si>
  <si>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</si>
  <si>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</si>
  <si>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</si>
  <si>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</si>
  <si>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</si>
  <si>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</si>
  <si>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</si>
  <si>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</si>
  <si>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</si>
  <si>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</si>
  <si>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</si>
  <si>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</si>
  <si>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</si>
  <si>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</si>
  <si>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</si>
  <si>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</si>
  <si>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</si>
  <si>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</si>
  <si>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</si>
  <si>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</si>
  <si>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</si>
  <si>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</si>
  <si>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</si>
  <si>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</si>
  <si>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</si>
  <si>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</si>
  <si>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</si>
  <si>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</si>
  <si>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</si>
  <si>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</si>
  <si>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</si>
  <si>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</si>
  <si>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</si>
  <si>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</si>
  <si>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</si>
  <si>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</si>
  <si>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</si>
  <si>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</si>
  <si>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</si>
  <si>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</si>
  <si>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</si>
  <si>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</si>
  <si>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</si>
  <si>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</si>
  <si>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</si>
  <si>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</si>
  <si>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</si>
  <si>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</si>
  <si>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</si>
  <si>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</si>
  <si>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</si>
  <si>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</si>
  <si>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</si>
  <si>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</si>
  <si>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</si>
  <si>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</si>
  <si>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</si>
  <si>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</si>
  <si>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</si>
  <si>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</si>
  <si>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</si>
  <si>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</si>
  <si>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</si>
  <si>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</si>
  <si>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</si>
  <si>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</si>
  <si>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</si>
  <si>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</si>
  <si>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</si>
  <si>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</si>
  <si>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</si>
  <si>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</si>
  <si>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</si>
  <si>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</si>
  <si>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</si>
  <si>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</si>
  <si>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</si>
  <si>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</si>
  <si>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</si>
  <si>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</si>
  <si>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</si>
  <si>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</si>
  <si>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</si>
  <si>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</si>
  <si>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</si>
  <si>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</si>
  <si>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</si>
  <si>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</si>
  <si>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</si>
  <si>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</si>
  <si>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</si>
  <si>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</si>
  <si>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</si>
  <si>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</si>
  <si>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</si>
  <si>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</si>
  <si>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</si>
  <si>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</si>
  <si>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</si>
  <si>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</si>
  <si>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</si>
  <si>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</si>
  <si>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</si>
  <si>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</si>
  <si>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</si>
  <si>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</si>
  <si>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</si>
  <si>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</si>
  <si>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</si>
  <si>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</si>
  <si>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</si>
  <si>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</si>
  <si>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</si>
  <si>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</si>
  <si>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</si>
  <si>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</si>
  <si>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</si>
  <si>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</si>
  <si>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</si>
  <si>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</si>
  <si>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</si>
  <si>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</si>
  <si>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</si>
  <si>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</si>
  <si>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</si>
  <si>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</si>
  <si>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</si>
  <si>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</si>
  <si>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</si>
  <si>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</si>
  <si>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</si>
  <si>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</si>
  <si>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</si>
  <si>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</si>
  <si>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</si>
  <si>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</si>
  <si>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</si>
  <si>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</si>
  <si>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</si>
  <si>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</si>
  <si>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</si>
  <si>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</si>
  <si>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</si>
  <si>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</si>
  <si>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</si>
  <si>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</si>
  <si>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</si>
  <si>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</si>
  <si>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</si>
  <si>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</si>
  <si>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</si>
  <si>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</si>
  <si>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</si>
  <si>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</si>
  <si>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</si>
  <si>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</si>
  <si>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</si>
  <si>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</si>
  <si>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</si>
  <si>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</si>
  <si>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</si>
  <si>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</si>
  <si>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</si>
  <si>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</si>
  <si>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</si>
  <si>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</si>
  <si>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</si>
  <si>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</si>
  <si>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</si>
  <si>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</si>
  <si>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</si>
  <si>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</si>
  <si>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</si>
  <si>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</si>
  <si>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</si>
  <si>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</si>
  <si>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</si>
  <si>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</si>
  <si>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</si>
  <si>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</si>
  <si>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</si>
  <si>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</si>
  <si>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</si>
  <si>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</si>
  <si>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</si>
  <si>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</si>
  <si>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</si>
  <si>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</si>
  <si>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</si>
  <si>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</si>
  <si>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</si>
  <si>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</si>
  <si>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</si>
  <si>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</si>
  <si>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</si>
  <si>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</si>
  <si>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</si>
  <si>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</si>
  <si>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</si>
  <si>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</si>
  <si>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</si>
  <si>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</si>
  <si>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</si>
  <si>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</si>
  <si>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</si>
  <si>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</si>
  <si>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</si>
  <si>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</si>
  <si>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</si>
  <si>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</si>
  <si>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</si>
  <si>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</si>
  <si>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</si>
  <si>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</si>
  <si>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</si>
  <si>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</si>
  <si>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</si>
  <si>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</si>
  <si>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</si>
  <si>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</si>
  <si>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</si>
  <si>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</si>
  <si>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</si>
  <si>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</si>
  <si>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</si>
  <si>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</si>
  <si>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</si>
  <si>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</si>
  <si>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</si>
  <si>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</si>
  <si>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</si>
  <si>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</si>
  <si>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</si>
  <si>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</si>
  <si>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</si>
  <si>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</si>
  <si>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</si>
  <si>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</si>
  <si>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</si>
  <si>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</si>
  <si>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</si>
  <si>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</si>
  <si>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</si>
  <si>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</si>
  <si>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</si>
  <si>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</si>
  <si>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</si>
  <si>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</si>
  <si>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</si>
  <si>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</si>
  <si>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</si>
  <si>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</si>
  <si>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</si>
  <si>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</si>
  <si>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</si>
  <si>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</si>
  <si>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</si>
  <si>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</si>
  <si>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</si>
  <si>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</si>
  <si>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</si>
  <si>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</si>
  <si>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</si>
  <si>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</si>
  <si>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</si>
  <si>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</si>
  <si>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</si>
  <si>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</si>
  <si>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</si>
  <si>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</si>
  <si>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</si>
  <si>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</si>
  <si>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</si>
  <si>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</si>
  <si>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</si>
  <si>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</si>
  <si>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</si>
  <si>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</si>
  <si>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</si>
  <si>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</si>
  <si>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</si>
  <si>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</si>
  <si>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</si>
  <si>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</si>
  <si>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</si>
  <si>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</si>
  <si>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</si>
  <si>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</si>
  <si>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</si>
  <si>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</si>
  <si>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</si>
  <si>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</si>
  <si>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</si>
  <si>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</si>
  <si>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</si>
  <si>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</si>
  <si>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</si>
  <si>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</si>
  <si>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</si>
  <si>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</si>
  <si>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</si>
  <si>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</si>
  <si>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</si>
  <si>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</si>
  <si>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</si>
  <si>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</si>
  <si>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</si>
  <si>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</si>
  <si>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</si>
  <si>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</si>
  <si>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</si>
  <si>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</si>
  <si>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</si>
  <si>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</si>
  <si>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</si>
  <si>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</si>
  <si>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</si>
  <si>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</si>
  <si>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</si>
  <si>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</si>
  <si>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</si>
  <si>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</si>
  <si>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</si>
  <si>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</si>
  <si>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</si>
  <si>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</si>
  <si>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</si>
  <si>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</si>
  <si>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</si>
  <si>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</si>
  <si>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</si>
  <si>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</si>
  <si>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</si>
  <si>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</si>
  <si>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</si>
  <si>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</si>
  <si>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</si>
  <si>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</si>
  <si>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</si>
  <si>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</si>
  <si>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</si>
  <si>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</si>
  <si>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</si>
  <si>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</si>
  <si>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</si>
  <si>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</si>
  <si>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</si>
  <si>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</si>
  <si>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</si>
  <si>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</si>
  <si>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</si>
  <si>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</si>
  <si>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</si>
  <si>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</si>
  <si>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</si>
  <si>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</si>
  <si>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</si>
  <si>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</si>
  <si>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</si>
  <si>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</si>
  <si>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</si>
  <si>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</si>
  <si>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</si>
  <si>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</si>
  <si>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</si>
  <si>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</si>
  <si>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</si>
  <si>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</si>
  <si>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</si>
  <si>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</si>
  <si>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</si>
  <si>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</si>
  <si>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</si>
  <si>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</si>
  <si>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</si>
  <si>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</si>
  <si>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</si>
  <si>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</si>
  <si>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</si>
  <si>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</si>
  <si>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</si>
  <si>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</si>
  <si>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</si>
  <si>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</si>
  <si>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</si>
  <si>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</si>
  <si>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</si>
  <si>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</si>
  <si>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</si>
  <si>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</si>
  <si>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</si>
  <si>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</si>
  <si>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</si>
  <si>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</si>
  <si>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</si>
  <si>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</si>
  <si>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</si>
  <si>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</si>
  <si>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</si>
  <si>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</si>
  <si>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</si>
  <si>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</si>
  <si>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</si>
  <si>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</si>
  <si>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</si>
  <si>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</si>
  <si>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</si>
  <si>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</si>
  <si>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</si>
  <si>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</si>
  <si>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</si>
  <si>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</si>
  <si>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</si>
  <si>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</si>
  <si>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</si>
  <si>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</si>
  <si>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</si>
  <si>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</si>
  <si>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</si>
  <si>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</si>
  <si>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</si>
  <si>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</si>
  <si>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</si>
  <si>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</si>
  <si>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</si>
  <si>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</si>
  <si>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</si>
  <si>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</si>
  <si>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</si>
  <si>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</si>
  <si>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</si>
  <si>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</si>
  <si>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</si>
  <si>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</si>
  <si>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</si>
  <si>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</si>
  <si>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</si>
  <si>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</si>
  <si>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</si>
  <si>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</si>
  <si>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</si>
  <si>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</si>
  <si>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</si>
  <si>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</si>
  <si>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</si>
  <si>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</si>
  <si>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</si>
  <si>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</si>
  <si>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</si>
  <si>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</si>
  <si>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</si>
  <si>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</si>
  <si>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</si>
  <si>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</si>
  <si>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</si>
  <si>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</si>
  <si>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</si>
  <si>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</si>
  <si>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</si>
  <si>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</si>
  <si>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</si>
  <si>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</si>
  <si>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</si>
  <si>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</si>
  <si>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</si>
  <si>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</si>
  <si>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</si>
  <si>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</si>
  <si>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</si>
  <si>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</si>
  <si>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</si>
  <si>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</si>
  <si>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</si>
  <si>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</si>
  <si>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</si>
  <si>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</si>
  <si>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</si>
  <si>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</si>
  <si>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</si>
  <si>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</si>
  <si>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</si>
  <si>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</si>
  <si>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</si>
  <si>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</si>
  <si>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</si>
  <si>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</si>
  <si>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</si>
  <si>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</si>
  <si>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</si>
  <si>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</si>
  <si>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</si>
  <si>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</si>
  <si>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</si>
  <si>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</si>
  <si>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</si>
  <si>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</si>
  <si>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</si>
  <si>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</si>
  <si>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</si>
  <si>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</si>
  <si>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</si>
  <si>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</si>
  <si>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</si>
  <si>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</si>
  <si>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</si>
  <si>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</si>
  <si>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</si>
  <si>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</si>
  <si>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</si>
  <si>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</si>
  <si>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</si>
  <si>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</si>
  <si>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</si>
  <si>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</si>
  <si>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</si>
  <si>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</si>
  <si>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</si>
  <si>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</si>
  <si>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</si>
  <si>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</si>
  <si>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</si>
  <si>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</si>
  <si>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</si>
  <si>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</si>
  <si>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</si>
  <si>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</si>
  <si>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</si>
  <si>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</si>
  <si>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</si>
  <si>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</si>
  <si>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</si>
  <si>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</si>
  <si>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</si>
  <si>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</si>
  <si>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</si>
  <si>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</si>
  <si>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</si>
  <si>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</si>
  <si>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</si>
  <si>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</si>
  <si>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</si>
  <si>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</si>
  <si>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</si>
  <si>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</si>
  <si>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</si>
  <si>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</si>
  <si>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</si>
  <si>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</si>
  <si>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</si>
  <si>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</si>
  <si>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</si>
  <si>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</si>
  <si>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</si>
  <si>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</si>
  <si>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</si>
  <si>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</si>
  <si>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</si>
  <si>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</si>
  <si>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</si>
  <si>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</si>
  <si>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</si>
  <si>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</si>
  <si>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</si>
  <si>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</si>
  <si>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</si>
  <si>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</si>
  <si>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</si>
  <si>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</si>
  <si>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</si>
  <si>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</si>
  <si>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</si>
  <si>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</si>
  <si>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</si>
  <si>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</si>
  <si>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</si>
  <si>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</si>
  <si>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</si>
  <si>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</si>
  <si>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</si>
  <si>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</si>
  <si>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</si>
  <si>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</si>
  <si>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</si>
  <si>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</si>
  <si>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</si>
  <si>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</si>
  <si>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</si>
  <si>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</si>
  <si>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</si>
  <si>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</si>
  <si>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</si>
  <si>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</si>
  <si>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</si>
  <si>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</si>
  <si>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</si>
  <si>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</si>
  <si>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</si>
  <si>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</si>
  <si>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</si>
  <si>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</si>
  <si>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</si>
  <si>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</si>
  <si>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</si>
  <si>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</si>
  <si>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</si>
  <si>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</si>
  <si>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</si>
  <si>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</si>
  <si>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</si>
  <si>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</si>
  <si>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</si>
  <si>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</si>
  <si>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</si>
  <si>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</si>
  <si>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</si>
  <si>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</si>
  <si>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</si>
  <si>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</si>
  <si>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</si>
  <si>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</si>
  <si>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</si>
  <si>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</si>
  <si>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</si>
  <si>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</si>
  <si>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</si>
  <si>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</si>
  <si>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</si>
  <si>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</si>
  <si>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</si>
  <si>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</si>
  <si>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</si>
  <si>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</si>
  <si>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</si>
  <si>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</si>
  <si>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</si>
  <si>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</si>
  <si>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</si>
  <si>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</si>
  <si>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</si>
  <si>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</si>
  <si>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</si>
  <si>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</si>
  <si>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</si>
  <si>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</si>
  <si>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</si>
  <si>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</si>
  <si>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</si>
  <si>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</si>
  <si>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</si>
  <si>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</si>
  <si>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</si>
  <si>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</si>
  <si>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</si>
  <si>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</si>
  <si>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</si>
  <si>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</si>
  <si>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</si>
  <si>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</si>
  <si>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</si>
  <si>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</si>
  <si>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</si>
  <si>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</si>
  <si>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</si>
  <si>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</si>
  <si>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</si>
  <si>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</si>
  <si>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</si>
  <si>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</si>
  <si>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</si>
  <si>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</si>
  <si>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</si>
  <si>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</si>
  <si>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</si>
  <si>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</si>
  <si>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</si>
  <si>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</si>
  <si>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</si>
  <si>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</si>
  <si>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</si>
  <si>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</si>
  <si>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</si>
  <si>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</si>
  <si>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</si>
  <si>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</si>
  <si>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</si>
  <si>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</si>
  <si>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</si>
  <si>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</si>
  <si>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</si>
  <si>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</si>
  <si>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</si>
  <si>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</si>
  <si>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</si>
  <si>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</si>
  <si>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</si>
  <si>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</si>
  <si>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</si>
  <si>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</si>
  <si>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</si>
  <si>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</si>
  <si>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</si>
  <si>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</si>
  <si>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</si>
  <si>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</si>
  <si>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</si>
  <si>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</si>
  <si>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</si>
  <si>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</si>
  <si>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</si>
  <si>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</si>
  <si>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</si>
  <si>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</si>
  <si>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</si>
  <si>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</si>
  <si>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</si>
  <si>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</si>
  <si>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</si>
  <si>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</si>
  <si>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</si>
  <si>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</si>
  <si>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</si>
  <si>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</si>
  <si>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</si>
  <si>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</si>
  <si>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</si>
  <si>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</si>
  <si>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</si>
  <si>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</si>
  <si>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</si>
  <si>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</si>
  <si>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</si>
  <si>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</si>
  <si>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</si>
  <si>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</si>
  <si>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</si>
  <si>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</si>
  <si>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</si>
  <si>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</si>
  <si>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</si>
  <si>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</si>
  <si>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</si>
  <si>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</si>
  <si>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</si>
  <si>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</si>
  <si>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</si>
  <si>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</si>
  <si>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</si>
  <si>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</si>
  <si>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</si>
  <si>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</si>
  <si>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</si>
  <si>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</si>
  <si>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</si>
  <si>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</si>
  <si>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</si>
  <si>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</si>
  <si>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</si>
  <si>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</si>
  <si>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</si>
  <si>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</si>
  <si>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</si>
  <si>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</si>
  <si>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</si>
  <si>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</si>
  <si>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</si>
  <si>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</si>
  <si>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</si>
  <si>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</si>
  <si>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</si>
  <si>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</si>
  <si>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</si>
  <si>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</si>
  <si>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</si>
  <si>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</si>
  <si>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</si>
  <si>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</si>
  <si>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</si>
  <si>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</si>
  <si>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</si>
  <si>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</si>
  <si>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</si>
  <si>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</si>
  <si>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</si>
  <si>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</si>
  <si>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</si>
  <si>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</si>
  <si>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</si>
  <si>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</si>
  <si>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</si>
  <si>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</si>
  <si>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</si>
  <si>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</si>
  <si>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</si>
  <si>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</si>
  <si>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</si>
  <si>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</si>
  <si>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</si>
  <si>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</si>
  <si>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</si>
  <si>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</si>
  <si>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</si>
  <si>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</si>
  <si>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</si>
  <si>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</si>
  <si>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</si>
  <si>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</si>
  <si>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</si>
  <si>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</si>
  <si>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</si>
  <si>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</si>
  <si>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</si>
  <si>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</si>
  <si>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</si>
  <si>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</si>
  <si>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</si>
  <si>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</si>
  <si>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</si>
  <si>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</si>
  <si>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</si>
  <si>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</si>
  <si>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</si>
  <si>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</si>
  <si>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</si>
  <si>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</si>
  <si>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</si>
  <si>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</si>
  <si>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</si>
  <si>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</si>
  <si>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</si>
  <si>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</si>
  <si>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</si>
  <si>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</si>
  <si>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</si>
  <si>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</si>
  <si>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</si>
  <si>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</si>
  <si>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</si>
  <si>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</si>
  <si>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</si>
  <si>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</si>
  <si>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</si>
  <si>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</si>
  <si>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</si>
  <si>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</si>
  <si>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</si>
  <si>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</si>
  <si>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</si>
  <si>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</si>
  <si>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</si>
  <si>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</si>
  <si>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</si>
  <si>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</si>
  <si>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</si>
  <si>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</si>
  <si>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</si>
  <si>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</si>
  <si>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</si>
  <si>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</si>
  <si>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</si>
  <si>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</si>
  <si>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</si>
  <si>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</si>
  <si>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</si>
  <si>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</si>
  <si>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</si>
  <si>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</si>
  <si>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</si>
  <si>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</si>
  <si>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</si>
  <si>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</si>
  <si>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</si>
  <si>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</si>
  <si>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</si>
  <si>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</si>
  <si>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</si>
  <si>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</si>
  <si>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</si>
  <si>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</si>
  <si>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</si>
  <si>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</si>
  <si>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</si>
  <si>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</si>
  <si>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</si>
  <si>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</si>
  <si>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</si>
  <si>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</si>
  <si>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</si>
  <si>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</si>
  <si>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</si>
  <si>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</si>
  <si>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</si>
  <si>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</si>
  <si>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</si>
  <si>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</si>
  <si>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</si>
  <si>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</si>
  <si>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</si>
  <si>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</si>
  <si>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</si>
  <si>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</si>
  <si>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</si>
  <si>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</si>
  <si>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</si>
  <si>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</si>
  <si>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</si>
  <si>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</si>
  <si>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</si>
  <si>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</si>
  <si>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</si>
  <si>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</si>
  <si>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</si>
  <si>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</si>
  <si>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</si>
  <si>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</si>
  <si>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</si>
  <si>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</si>
  <si>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</si>
  <si>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</si>
  <si>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</si>
  <si>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</si>
  <si>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</si>
  <si>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</si>
  <si>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</si>
  <si>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</si>
  <si>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</si>
  <si>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</si>
  <si>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</si>
  <si>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</si>
  <si>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</si>
  <si>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</si>
  <si>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</si>
  <si>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</si>
  <si>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</si>
  <si>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</si>
  <si>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</si>
  <si>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</si>
  <si>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</si>
  <si>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</si>
  <si>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</si>
  <si>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</si>
  <si>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</si>
  <si>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</si>
  <si>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</si>
  <si>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</si>
  <si>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</si>
  <si>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</si>
  <si>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</si>
  <si>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</si>
  <si>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</si>
  <si>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</si>
  <si>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</si>
  <si>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</si>
  <si>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</si>
  <si>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</si>
  <si>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</si>
  <si>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</si>
  <si>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</si>
  <si>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</si>
  <si>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</si>
  <si>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</si>
  <si>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</si>
  <si>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</si>
  <si>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</si>
  <si>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</si>
  <si>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</si>
  <si>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</si>
  <si>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</si>
  <si>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</si>
  <si>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</si>
  <si>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</si>
  <si>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</si>
  <si>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</si>
  <si>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</si>
  <si>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</si>
  <si>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</si>
  <si>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</si>
  <si>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</si>
  <si>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</si>
  <si>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</si>
  <si>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</si>
  <si>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</si>
  <si>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</si>
  <si>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</si>
  <si>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</si>
  <si>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</si>
  <si>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</si>
  <si>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</si>
  <si>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</si>
  <si>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</si>
  <si>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</si>
  <si>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</si>
  <si>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</si>
  <si>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</si>
  <si>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</si>
  <si>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</si>
  <si>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</si>
  <si>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</si>
  <si>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</si>
  <si>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</si>
  <si>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</si>
  <si>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</si>
  <si>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</si>
  <si>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</si>
  <si>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</si>
  <si>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</si>
  <si>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</si>
  <si>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</si>
  <si>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</si>
  <si>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</si>
  <si>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</si>
  <si>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</si>
  <si>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</si>
  <si>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</si>
  <si>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</si>
  <si>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</si>
  <si>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</si>
  <si>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</si>
  <si>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</si>
  <si>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</si>
  <si>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</si>
  <si>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</si>
  <si>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</si>
  <si>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</si>
  <si>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</si>
  <si>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</si>
  <si>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</si>
  <si>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</si>
  <si>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</si>
  <si>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</si>
  <si>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</si>
  <si>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</si>
  <si>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</si>
  <si>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</si>
  <si>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</si>
  <si>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</si>
  <si>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</si>
  <si>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</si>
  <si>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</si>
  <si>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</si>
  <si>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</si>
  <si>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</si>
  <si>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</si>
  <si>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</si>
  <si>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</si>
  <si>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</si>
  <si>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</si>
  <si>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</si>
  <si>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</si>
  <si>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</si>
  <si>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</si>
  <si>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</si>
  <si>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</si>
  <si>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</si>
  <si>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</si>
  <si>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</si>
  <si>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</si>
  <si>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</si>
  <si>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</si>
  <si>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</si>
  <si>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</si>
  <si>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</si>
  <si>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</si>
  <si>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</si>
  <si>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</si>
  <si>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</si>
  <si>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</si>
  <si>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</si>
  <si>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</si>
  <si>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</si>
  <si>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</si>
  <si>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</si>
  <si>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</si>
  <si>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</si>
  <si>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</si>
  <si>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</si>
  <si>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</si>
  <si>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</si>
  <si>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</si>
  <si>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</si>
  <si>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</si>
  <si>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</si>
  <si>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</si>
  <si>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</si>
  <si>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</si>
  <si>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</si>
  <si>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</si>
  <si>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</si>
  <si>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</si>
  <si>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</si>
  <si>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</si>
  <si>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</si>
  <si>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</si>
  <si>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</si>
  <si>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</si>
  <si>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</si>
  <si>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</si>
  <si>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</si>
  <si>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</si>
  <si>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</si>
  <si>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</si>
  <si>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</si>
  <si>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</si>
  <si>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</si>
  <si>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</si>
  <si>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</si>
  <si>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</si>
  <si>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</si>
  <si>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</si>
  <si>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</si>
  <si>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</si>
  <si>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</si>
  <si>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</si>
  <si>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</si>
  <si>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</si>
  <si>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</si>
  <si>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</si>
  <si>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</si>
  <si>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</si>
  <si>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</si>
  <si>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</si>
  <si>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</si>
  <si>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</si>
  <si>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</si>
  <si>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</si>
  <si>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</si>
  <si>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</si>
  <si>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</si>
  <si>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</si>
  <si>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</si>
  <si>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</si>
  <si>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</si>
  <si>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</si>
  <si>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</si>
  <si>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</si>
  <si>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</si>
  <si>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</si>
  <si>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</si>
  <si>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</si>
  <si>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</si>
  <si>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</si>
  <si>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</si>
  <si>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</si>
  <si>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</si>
  <si>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</si>
  <si>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</si>
  <si>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</si>
  <si>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</si>
  <si>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</si>
  <si>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</si>
  <si>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</si>
  <si>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</si>
  <si>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</si>
  <si>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</si>
  <si>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</si>
  <si>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</si>
  <si>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</si>
  <si>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</si>
  <si>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</si>
  <si>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</si>
  <si>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</si>
  <si>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</si>
  <si>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</si>
  <si>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</si>
  <si>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</si>
  <si>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</si>
  <si>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</si>
  <si>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</si>
  <si>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</si>
  <si>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</si>
  <si>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</si>
  <si>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</si>
  <si>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</si>
  <si>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</si>
  <si>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</si>
  <si>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</si>
  <si>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</si>
  <si>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</si>
  <si>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</si>
  <si>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</si>
  <si>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</si>
  <si>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</si>
  <si>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</si>
  <si>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</si>
  <si>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</si>
  <si>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</si>
  <si>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</si>
  <si>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</si>
  <si>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</si>
  <si>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</si>
  <si>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</si>
  <si>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</si>
  <si>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</si>
  <si>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</si>
  <si>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</si>
  <si>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</si>
  <si>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</si>
  <si>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</si>
  <si>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</si>
  <si>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</si>
  <si>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</si>
  <si>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</si>
  <si>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</si>
  <si>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</si>
  <si>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</si>
  <si>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</si>
  <si>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</si>
  <si>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</si>
  <si>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</si>
  <si>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</si>
  <si>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</si>
  <si>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</si>
  <si>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</si>
  <si>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</si>
  <si>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</si>
  <si>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</si>
  <si>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</si>
  <si>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</si>
  <si>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</si>
  <si>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</si>
  <si>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</si>
  <si>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</si>
  <si>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</si>
  <si>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</si>
  <si>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</si>
  <si>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</si>
  <si>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</si>
  <si>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</si>
  <si>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</si>
  <si>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</si>
  <si>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</si>
  <si>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</si>
  <si>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</si>
  <si>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</si>
  <si>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</si>
  <si>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</si>
  <si>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</si>
  <si>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</si>
  <si>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</si>
  <si>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</si>
  <si>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</si>
  <si>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</si>
  <si>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</si>
  <si>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</si>
  <si>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</si>
  <si>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</si>
  <si>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</si>
  <si>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</si>
  <si>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</si>
  <si>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</si>
  <si>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</si>
  <si>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</si>
  <si>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</si>
  <si>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</si>
  <si>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</si>
  <si>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</si>
  <si>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</si>
  <si>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</si>
  <si>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</si>
  <si>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</si>
  <si>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</si>
  <si>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</si>
  <si>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</si>
  <si>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</si>
  <si>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</si>
  <si>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</si>
  <si>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</si>
  <si>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</si>
  <si>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</si>
  <si>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</si>
  <si>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</si>
  <si>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</si>
  <si>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</si>
  <si>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</si>
  <si>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</si>
  <si>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</si>
  <si>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</si>
  <si>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</si>
  <si>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</si>
  <si>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</si>
  <si>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</si>
  <si>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</si>
  <si>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</si>
  <si>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</si>
  <si>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</si>
  <si>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</si>
  <si>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</si>
  <si>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</si>
  <si>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</si>
  <si>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</si>
  <si>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</si>
  <si>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</si>
  <si>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</si>
  <si>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</si>
  <si>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</si>
  <si>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</si>
  <si>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</si>
  <si>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</si>
  <si>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</si>
  <si>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</si>
  <si>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</si>
  <si>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</si>
  <si>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</si>
  <si>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</si>
  <si>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</si>
  <si>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</si>
  <si>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</si>
  <si>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</si>
  <si>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</si>
  <si>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</si>
  <si>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</si>
  <si>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</si>
  <si>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</si>
  <si>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</si>
  <si>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</si>
  <si>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</si>
  <si>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</si>
  <si>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</si>
  <si>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</si>
  <si>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</si>
  <si>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</si>
  <si>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</si>
  <si>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</si>
  <si>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</si>
  <si>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</si>
  <si>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</si>
  <si>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</si>
  <si>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</si>
  <si>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</si>
  <si>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</si>
  <si>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</si>
  <si>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</si>
  <si>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</si>
  <si>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</si>
  <si>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</si>
  <si>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</si>
  <si>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</si>
  <si>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</si>
  <si>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</si>
  <si>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</si>
  <si>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</si>
  <si>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</si>
  <si>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</si>
  <si>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</si>
  <si>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</si>
  <si>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</si>
  <si>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</si>
  <si>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</si>
  <si>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</si>
  <si>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</si>
  <si>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</si>
  <si>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</si>
  <si>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</si>
  <si>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</si>
  <si>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</si>
  <si>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</si>
  <si>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</si>
  <si>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</si>
  <si>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</si>
  <si>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</si>
  <si>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</si>
  <si>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</si>
  <si>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</si>
  <si>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</si>
  <si>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</si>
  <si>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</si>
  <si>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</si>
  <si>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</si>
  <si>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</si>
  <si>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</si>
  <si>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</si>
  <si>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</si>
  <si>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</si>
  <si>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</si>
  <si>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</si>
  <si>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</si>
  <si>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</si>
  <si>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</si>
  <si>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</si>
  <si>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</si>
  <si>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</si>
  <si>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</si>
  <si>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</si>
  <si>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</si>
  <si>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</si>
  <si>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</si>
  <si>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</si>
  <si>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</si>
  <si>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</si>
  <si>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</si>
  <si>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</si>
  <si>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</si>
  <si>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</si>
  <si>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</si>
  <si>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</si>
  <si>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</si>
  <si>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</si>
  <si>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</si>
  <si>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</si>
  <si>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</si>
  <si>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</si>
  <si>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</si>
  <si>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</si>
  <si>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</si>
  <si>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</si>
  <si>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</si>
  <si>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</si>
  <si>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</si>
  <si>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</si>
  <si>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</si>
  <si>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</si>
  <si>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</si>
  <si>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</si>
  <si>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</si>
  <si>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</si>
  <si>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</si>
  <si>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</si>
  <si>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</si>
  <si>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</si>
  <si>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</si>
  <si>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</si>
  <si>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</si>
  <si>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</si>
  <si>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</si>
  <si>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</si>
  <si>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</si>
  <si>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</si>
  <si>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</si>
  <si>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</si>
  <si>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</si>
  <si>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</si>
  <si>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</si>
  <si>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</si>
  <si>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</si>
  <si>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</si>
  <si>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</si>
  <si>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</si>
  <si>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</si>
  <si>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</si>
  <si>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</si>
  <si>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</si>
  <si>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</si>
  <si>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</si>
  <si>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</si>
  <si>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</si>
  <si>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</si>
  <si>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</si>
  <si>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</si>
  <si>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</si>
  <si>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</si>
  <si>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</si>
  <si>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</si>
  <si>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</si>
  <si>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</si>
  <si>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</si>
  <si>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</si>
  <si>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</si>
  <si>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</si>
  <si>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</si>
  <si>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</si>
  <si>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</si>
  <si>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</si>
  <si>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</si>
  <si>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</si>
  <si>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</si>
  <si>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</si>
  <si>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</si>
  <si>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</si>
  <si>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</si>
  <si>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</si>
  <si>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</si>
  <si>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</si>
  <si>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</si>
  <si>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</si>
  <si>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</si>
  <si>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</si>
  <si>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</si>
  <si>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</si>
  <si>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</si>
  <si>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</si>
  <si>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</si>
  <si>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</si>
  <si>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</si>
  <si>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</si>
  <si>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</si>
  <si>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</si>
  <si>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</si>
  <si>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</si>
  <si>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</si>
  <si>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</si>
  <si>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</si>
  <si>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</si>
  <si>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</si>
  <si>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</si>
  <si>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</si>
  <si>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</si>
  <si>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</si>
  <si>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</si>
  <si>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</si>
  <si>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</si>
  <si>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</si>
  <si>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</si>
  <si>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</si>
  <si>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</si>
  <si>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</si>
  <si>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</si>
  <si>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</si>
  <si>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</si>
  <si>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</si>
  <si>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</si>
  <si>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</si>
  <si>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</si>
  <si>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</si>
  <si>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</si>
  <si>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</si>
  <si>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</si>
  <si>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</si>
  <si>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</si>
  <si>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</si>
  <si>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</si>
  <si>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</si>
  <si>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</si>
  <si>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</si>
  <si>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</si>
  <si>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</si>
  <si>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</si>
  <si>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</si>
  <si>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</si>
  <si>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</si>
  <si>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</si>
  <si>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</si>
  <si>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</si>
  <si>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</si>
  <si>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</si>
  <si>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</si>
  <si>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</si>
  <si>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</si>
  <si>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</si>
  <si>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</si>
  <si>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</si>
  <si>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</si>
  <si>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</si>
  <si>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</si>
  <si>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</si>
  <si>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</si>
  <si>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</si>
  <si>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</si>
  <si>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</si>
  <si>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</si>
  <si>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</si>
  <si>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</si>
  <si>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</si>
  <si>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</si>
  <si>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</si>
  <si>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</si>
  <si>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</si>
  <si>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</si>
  <si>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</si>
  <si>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</si>
  <si>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</si>
  <si>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</si>
  <si>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</si>
  <si>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</si>
  <si>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</si>
  <si>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</si>
  <si>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</si>
  <si>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</si>
  <si>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</si>
  <si>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</si>
  <si>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</si>
  <si>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</si>
  <si>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</si>
  <si>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</si>
  <si>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</si>
  <si>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</si>
  <si>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</si>
  <si>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</si>
  <si>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</si>
  <si>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</si>
  <si>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</si>
  <si>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</si>
  <si>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</si>
  <si>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</si>
  <si>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</si>
  <si>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</si>
  <si>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</si>
  <si>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</si>
  <si>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</si>
  <si>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</si>
  <si>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</si>
  <si>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</si>
  <si>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</si>
  <si>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</si>
  <si>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</si>
  <si>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</si>
  <si>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</si>
  <si>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</si>
  <si>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</si>
  <si>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</si>
  <si>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</si>
  <si>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</si>
  <si>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</si>
  <si>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</si>
  <si>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</si>
  <si>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</si>
  <si>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</si>
  <si>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</si>
  <si>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</si>
  <si>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</si>
  <si>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</si>
  <si>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</si>
  <si>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</si>
  <si>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</si>
  <si>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</si>
  <si>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</si>
  <si>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</si>
  <si>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</si>
  <si>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</si>
  <si>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</si>
  <si>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</si>
  <si>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</si>
  <si>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</si>
  <si>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</si>
  <si>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</si>
  <si>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</si>
  <si>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</si>
  <si>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</si>
  <si>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</si>
  <si>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</si>
  <si>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</si>
  <si>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</si>
  <si>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</si>
  <si>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</si>
  <si>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</si>
  <si>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</si>
  <si>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</si>
  <si>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</si>
  <si>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</si>
  <si>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</si>
  <si>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</si>
  <si>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</si>
  <si>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</si>
  <si>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</si>
  <si>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</si>
  <si>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</si>
  <si>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</si>
  <si>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</si>
  <si>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</si>
  <si>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</si>
  <si>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</si>
  <si>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</si>
  <si>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</si>
  <si>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</si>
  <si>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</si>
  <si>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</si>
  <si>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</si>
  <si>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</si>
  <si>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</si>
  <si>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</si>
  <si>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</si>
  <si>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</si>
  <si>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</si>
  <si>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</si>
  <si>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</si>
  <si>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</si>
  <si>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</si>
  <si>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</si>
  <si>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</si>
  <si>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</si>
  <si>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</si>
  <si>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</si>
  <si>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</si>
  <si>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</si>
  <si>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</si>
  <si>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</si>
  <si>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</si>
  <si>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</si>
  <si>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</si>
  <si>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</si>
  <si>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</si>
  <si>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</si>
  <si>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</si>
  <si>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</si>
  <si>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</si>
  <si>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</si>
  <si>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</si>
  <si>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</si>
  <si>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</si>
  <si>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</si>
  <si>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</si>
  <si>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</si>
  <si>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</si>
  <si>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</si>
  <si>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</si>
  <si>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</si>
  <si>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</si>
  <si>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</si>
  <si>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</si>
  <si>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</si>
  <si>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</si>
  <si>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</si>
  <si>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</si>
  <si>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</si>
  <si>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</si>
  <si>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</si>
  <si>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</si>
  <si>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</si>
  <si>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</si>
  <si>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</si>
  <si>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</si>
  <si>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</si>
  <si>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</si>
  <si>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</si>
  <si>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</si>
  <si>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</si>
  <si>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</si>
  <si>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</si>
  <si>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</si>
  <si>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</si>
  <si>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</si>
  <si>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</si>
  <si>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</si>
  <si>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</si>
  <si>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</si>
  <si>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</si>
  <si>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</si>
  <si>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</si>
  <si>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</si>
  <si>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</si>
  <si>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</si>
  <si>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</si>
  <si>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</si>
  <si>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</si>
  <si>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</si>
  <si>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</si>
  <si>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</si>
  <si>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</si>
  <si>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</si>
  <si>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</si>
  <si>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</si>
  <si>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</si>
  <si>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</si>
  <si>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</si>
  <si>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</si>
  <si>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</si>
  <si>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</si>
  <si>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</si>
  <si>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</si>
  <si>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</si>
  <si>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</si>
  <si>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</si>
  <si>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</si>
  <si>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</si>
  <si>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</si>
  <si>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</si>
  <si>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</si>
  <si>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</si>
  <si>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</si>
  <si>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</si>
  <si>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</si>
  <si>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</si>
  <si>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</si>
  <si>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</si>
  <si>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</si>
  <si>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</si>
  <si>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</si>
  <si>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</si>
  <si>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</si>
  <si>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</si>
  <si>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</si>
  <si>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</si>
  <si>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</si>
  <si>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</si>
  <si>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</si>
  <si>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</si>
  <si>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</si>
  <si>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</si>
  <si>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</si>
  <si>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</si>
  <si>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</si>
  <si>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</si>
  <si>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</si>
  <si>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</si>
  <si>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</si>
  <si>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</si>
  <si>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</si>
  <si>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</si>
  <si>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</si>
  <si>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</si>
  <si>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</si>
  <si>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</si>
  <si>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</si>
  <si>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</si>
  <si>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</si>
  <si>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</si>
  <si>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</si>
  <si>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</si>
  <si>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</si>
  <si>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</si>
  <si>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</si>
  <si>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</si>
  <si>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</si>
  <si>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</si>
  <si>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</si>
  <si>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</si>
  <si>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</si>
  <si>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</si>
  <si>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</si>
  <si>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</si>
  <si>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</si>
  <si>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</si>
  <si>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</si>
  <si>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</si>
  <si>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</si>
  <si>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</si>
  <si>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</si>
  <si>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</si>
  <si>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</si>
  <si>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</si>
  <si>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</si>
  <si>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</si>
  <si>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</si>
  <si>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</si>
  <si>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</si>
  <si>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</si>
  <si>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</si>
  <si>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</si>
  <si>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</si>
  <si>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</si>
  <si>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</si>
  <si>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</si>
  <si>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</si>
  <si>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</si>
  <si>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</si>
  <si>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</si>
  <si>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</si>
  <si>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</si>
  <si>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</si>
  <si>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</si>
  <si>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</si>
  <si>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</si>
  <si>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</si>
  <si>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</si>
  <si>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</si>
  <si>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</si>
  <si>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</si>
  <si>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</si>
  <si>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</si>
  <si>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</si>
  <si>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</si>
  <si>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</si>
  <si>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</si>
  <si>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</si>
  <si>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</si>
  <si>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</si>
  <si>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</si>
  <si>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</si>
  <si>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</si>
  <si>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</si>
  <si>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</si>
  <si>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</si>
  <si>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</si>
  <si>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</si>
  <si>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</si>
  <si>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</si>
  <si>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</si>
  <si>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</si>
  <si>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</si>
  <si>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</si>
  <si>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</si>
  <si>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</si>
  <si>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</si>
  <si>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</si>
  <si>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</si>
  <si>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</si>
  <si>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</si>
  <si>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</si>
  <si>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</si>
  <si>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</si>
  <si>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</si>
  <si>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</si>
  <si>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</si>
  <si>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</si>
  <si>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</si>
  <si>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</si>
  <si>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</si>
  <si>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</si>
  <si>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</si>
  <si>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</si>
  <si>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</si>
  <si>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</si>
  <si>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</si>
  <si>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</si>
  <si>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</si>
  <si>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</si>
  <si>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</si>
  <si>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</si>
  <si>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</si>
  <si>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</si>
  <si>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</si>
  <si>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</si>
  <si>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</si>
  <si>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</si>
  <si>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</si>
  <si>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</si>
  <si>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</si>
  <si>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</si>
  <si>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</si>
  <si>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</si>
  <si>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</si>
  <si>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</si>
  <si>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</si>
  <si>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</si>
  <si>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</si>
  <si>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</si>
  <si>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</si>
  <si>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</si>
  <si>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</si>
  <si>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</si>
  <si>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</si>
  <si>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</si>
  <si>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</si>
  <si>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</si>
  <si>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</si>
  <si>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</si>
  <si>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</si>
  <si>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</si>
  <si>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</si>
  <si>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</si>
  <si>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</si>
  <si>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</si>
  <si>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</si>
  <si>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</si>
  <si>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</si>
  <si>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</si>
  <si>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</si>
  <si>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</si>
  <si>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</si>
  <si>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</si>
  <si>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</si>
  <si>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</si>
  <si>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</si>
  <si>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</si>
  <si>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</si>
  <si>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</si>
  <si>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</si>
  <si>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</si>
  <si>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</si>
  <si>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</si>
  <si>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</si>
  <si>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</si>
  <si>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</si>
  <si>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</si>
  <si>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</si>
  <si>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</si>
  <si>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</si>
  <si>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</si>
  <si>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</si>
  <si>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</si>
  <si>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</si>
  <si>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</si>
  <si>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</si>
  <si>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</si>
  <si>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</si>
  <si>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</si>
  <si>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</si>
  <si>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</si>
  <si>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</si>
  <si>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</si>
  <si>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</si>
  <si>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</si>
  <si>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</si>
  <si>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</si>
  <si>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</si>
  <si>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</si>
  <si>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</si>
  <si>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</si>
  <si>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</si>
  <si>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</si>
  <si>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</si>
  <si>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</si>
  <si>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</si>
  <si>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</si>
  <si>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</si>
  <si>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</si>
  <si>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</si>
  <si>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</si>
  <si>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</si>
  <si>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</si>
  <si>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</si>
  <si>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</si>
  <si>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</si>
  <si>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</si>
  <si>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</si>
  <si>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</si>
  <si>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</si>
  <si>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</si>
  <si>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</si>
  <si>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</si>
  <si>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</si>
  <si>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</si>
  <si>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</si>
  <si>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</si>
  <si>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</si>
  <si>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</si>
  <si>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</si>
  <si>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</si>
  <si>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</si>
  <si>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</si>
  <si>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</si>
  <si>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</si>
  <si>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</si>
  <si>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</si>
  <si>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</si>
  <si>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</si>
  <si>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</si>
  <si>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</si>
  <si>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</si>
  <si>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</si>
  <si>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</si>
  <si>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</si>
  <si>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</si>
  <si>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</si>
  <si>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</si>
  <si>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</si>
  <si>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</si>
  <si>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</si>
  <si>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</si>
  <si>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</si>
  <si>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</si>
  <si>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</si>
  <si>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</si>
  <si>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</si>
  <si>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</si>
  <si>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</si>
  <si>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</si>
  <si>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</si>
  <si>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</si>
  <si>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</si>
  <si>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</si>
  <si>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</si>
  <si>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</si>
  <si>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</si>
  <si>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</si>
  <si>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</si>
  <si>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</si>
  <si>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</si>
  <si>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</si>
  <si>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</si>
  <si>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</si>
  <si>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</si>
  <si>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</si>
  <si>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</si>
  <si>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</si>
  <si>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</si>
  <si>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</si>
  <si>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</si>
  <si>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</si>
  <si>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</si>
  <si>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</si>
  <si>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</si>
  <si>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</si>
  <si>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</si>
  <si>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</si>
  <si>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</si>
  <si>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</si>
  <si>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</si>
  <si>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</si>
  <si>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</si>
  <si>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</si>
  <si>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</si>
  <si>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</si>
  <si>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</si>
  <si>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</si>
  <si>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</si>
  <si>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</si>
  <si>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</si>
  <si>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</si>
  <si>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</si>
  <si>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</si>
  <si>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</si>
  <si>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</si>
  <si>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</si>
  <si>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</si>
  <si>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</si>
  <si>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</si>
  <si>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</si>
  <si>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</si>
  <si>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</si>
  <si>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</si>
  <si>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</si>
  <si>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</si>
  <si>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</si>
  <si>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</si>
  <si>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</si>
  <si>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</si>
  <si>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</si>
  <si>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</si>
  <si>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</si>
  <si>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</si>
  <si>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</si>
  <si>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</si>
  <si>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</si>
  <si>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</si>
  <si>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</si>
  <si>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</si>
  <si>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</si>
  <si>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</si>
  <si>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</si>
  <si>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</si>
  <si>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</si>
  <si>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</si>
  <si>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</si>
  <si>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</si>
  <si>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</si>
  <si>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</si>
  <si>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</si>
  <si>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</si>
  <si>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</si>
  <si>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</si>
  <si>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</si>
  <si>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</si>
  <si>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</si>
  <si>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</si>
  <si>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</si>
  <si>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</si>
  <si>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</si>
  <si>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</si>
  <si>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</si>
  <si>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</si>
  <si>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</si>
  <si>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</si>
  <si>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</si>
  <si>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</si>
  <si>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</si>
  <si>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</si>
  <si>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</si>
  <si>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</si>
  <si>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</si>
  <si>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</si>
  <si>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</si>
  <si>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</si>
  <si>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</si>
  <si>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</si>
  <si>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</si>
  <si>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</si>
  <si>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</si>
  <si>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</si>
  <si>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</si>
  <si>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</si>
  <si>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</si>
  <si>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</si>
  <si>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</si>
  <si>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</si>
  <si>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</si>
  <si>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</si>
  <si>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</si>
  <si>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</si>
  <si>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</si>
  <si>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</si>
  <si>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</si>
  <si>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</si>
  <si>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</si>
  <si>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</si>
  <si>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</si>
  <si>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</si>
  <si>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</si>
  <si>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</si>
  <si>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</si>
  <si>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</si>
  <si>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</si>
  <si>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</si>
  <si>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</si>
  <si>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</si>
  <si>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</si>
  <si>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</si>
  <si>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</si>
  <si>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</si>
  <si>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</si>
  <si>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</si>
  <si>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</si>
  <si>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</si>
  <si>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</si>
  <si>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</si>
  <si>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</si>
  <si>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</si>
  <si>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</si>
  <si>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</si>
  <si>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</si>
  <si>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</si>
  <si>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</si>
  <si>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</si>
  <si>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</si>
  <si>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</si>
  <si>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</si>
  <si>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</si>
  <si>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</si>
  <si>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</si>
  <si>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</si>
  <si>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</si>
  <si>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</si>
  <si>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</si>
  <si>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</si>
  <si>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</si>
  <si>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</si>
  <si>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</si>
  <si>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</si>
  <si>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</si>
  <si>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</si>
  <si>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</si>
  <si>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</si>
  <si>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</si>
  <si>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</si>
  <si>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</si>
  <si>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</si>
  <si>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</si>
  <si>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</si>
  <si>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</si>
  <si>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</si>
  <si>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</si>
  <si>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</si>
  <si>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</si>
  <si>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</si>
  <si>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</si>
  <si>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</si>
  <si>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</si>
  <si>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</si>
  <si>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</si>
  <si>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</si>
  <si>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</si>
  <si>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</si>
  <si>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</si>
  <si>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</si>
  <si>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</si>
  <si>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</si>
  <si>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</si>
  <si>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</si>
  <si>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</si>
  <si>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</si>
  <si>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</si>
  <si>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</si>
  <si>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</si>
  <si>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</si>
  <si>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</si>
  <si>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</si>
  <si>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</si>
  <si>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</si>
  <si>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</si>
  <si>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</si>
  <si>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</si>
  <si>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</si>
  <si>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</si>
  <si>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</si>
  <si>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</si>
  <si>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</si>
  <si>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</si>
  <si>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</si>
  <si>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</si>
  <si>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</si>
  <si>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</si>
  <si>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</si>
  <si>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</si>
  <si>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</si>
  <si>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</si>
  <si>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</si>
  <si>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</si>
  <si>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</si>
  <si>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</si>
  <si>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</si>
  <si>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</si>
  <si>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</si>
  <si>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</si>
  <si>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</si>
  <si>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</si>
  <si>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</si>
  <si>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</si>
  <si>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</si>
  <si>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</si>
  <si>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</si>
  <si>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</si>
  <si>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</si>
  <si>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</si>
  <si>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</si>
  <si>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</si>
  <si>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</si>
  <si>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</si>
  <si>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</si>
  <si>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</si>
  <si>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</si>
  <si>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</si>
  <si>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</si>
  <si>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</si>
  <si>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</si>
  <si>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</si>
  <si>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</si>
  <si>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</si>
  <si>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</si>
  <si>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</si>
  <si>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</si>
  <si>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</si>
  <si>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</si>
  <si>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</si>
  <si>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</si>
  <si>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</si>
  <si>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</si>
  <si>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</si>
  <si>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</si>
  <si>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</si>
  <si>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</si>
  <si>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</si>
  <si>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</si>
  <si>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</si>
  <si>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</si>
  <si>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</si>
  <si>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</si>
  <si>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</si>
  <si>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</si>
  <si>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</si>
  <si>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</si>
  <si>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</si>
  <si>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</si>
  <si>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</si>
  <si>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</si>
  <si>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</si>
  <si>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</si>
  <si>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</si>
  <si>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</si>
  <si>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</si>
  <si>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</si>
  <si>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</si>
  <si>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</si>
  <si>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</si>
  <si>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</si>
  <si>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</si>
  <si>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</si>
  <si>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</si>
  <si>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</si>
  <si>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</si>
  <si>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</si>
  <si>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</si>
  <si>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</si>
  <si>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</si>
  <si>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</si>
  <si>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</si>
  <si>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</si>
  <si>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</si>
  <si>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</si>
  <si>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</si>
  <si>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</si>
  <si>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</si>
  <si>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</si>
  <si>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</si>
  <si>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</si>
  <si>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</si>
  <si>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</si>
  <si>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</si>
  <si>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</si>
  <si>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</si>
  <si>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</si>
  <si>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</si>
  <si>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</si>
  <si>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</si>
  <si>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</si>
  <si>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</si>
  <si>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</si>
  <si>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</si>
  <si>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</si>
  <si>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</si>
  <si>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</si>
  <si>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</si>
  <si>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</si>
  <si>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</si>
  <si>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</si>
  <si>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</si>
  <si>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</si>
  <si>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</si>
  <si>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</si>
  <si>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</si>
  <si>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</si>
  <si>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</si>
  <si>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</si>
  <si>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</si>
  <si>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</si>
  <si>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</si>
  <si>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</si>
  <si>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</si>
  <si>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</si>
  <si>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</si>
  <si>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</si>
  <si>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</si>
  <si>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</si>
  <si>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</si>
  <si>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</si>
  <si>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</si>
  <si>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</si>
  <si>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</si>
  <si>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</si>
  <si>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</si>
  <si>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</si>
  <si>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</si>
  <si>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</si>
  <si>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</si>
  <si>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</si>
  <si>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</si>
  <si>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</si>
  <si>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</si>
  <si>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</si>
  <si>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</si>
  <si>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</si>
  <si>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</si>
  <si>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</si>
  <si>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</si>
  <si>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</si>
  <si>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</si>
  <si>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</si>
  <si>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</si>
  <si>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</si>
  <si>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</si>
  <si>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</si>
  <si>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</si>
  <si>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</si>
  <si>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</si>
  <si>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</si>
  <si>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</si>
  <si>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</si>
  <si>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</si>
  <si>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</si>
  <si>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</si>
  <si>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</si>
  <si>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</si>
  <si>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</si>
  <si>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</si>
  <si>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</si>
  <si>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</si>
  <si>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</si>
  <si>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</si>
  <si>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</si>
  <si>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</si>
  <si>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</si>
  <si>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</si>
  <si>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</si>
  <si>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</si>
  <si>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</si>
  <si>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</si>
  <si>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</si>
  <si>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</si>
  <si>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</si>
  <si>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</si>
  <si>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</si>
  <si>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</si>
  <si>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</si>
  <si>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</si>
  <si>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</si>
  <si>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</si>
  <si>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</si>
  <si>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</si>
  <si>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</si>
  <si>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</si>
  <si>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</si>
  <si>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</si>
  <si>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</si>
  <si>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</si>
  <si>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</si>
  <si>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</si>
  <si>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</si>
  <si>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</si>
  <si>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</si>
  <si>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</si>
  <si>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</si>
  <si>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</si>
  <si>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</si>
  <si>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</si>
  <si>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</si>
  <si>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</si>
  <si>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</si>
  <si>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</si>
  <si>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</si>
  <si>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</si>
  <si>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</si>
  <si>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</si>
  <si>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</si>
  <si>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</si>
  <si>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</si>
  <si>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</si>
  <si>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</si>
  <si>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</si>
  <si>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</si>
  <si>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</si>
  <si>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</si>
  <si>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</si>
  <si>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</si>
  <si>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</si>
  <si>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</si>
  <si>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</si>
  <si>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</si>
  <si>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</si>
  <si>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</si>
  <si>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</si>
  <si>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</si>
  <si>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</si>
  <si>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</si>
  <si>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</si>
  <si>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</si>
  <si>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</si>
  <si>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</si>
  <si>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</si>
  <si>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</si>
  <si>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</si>
  <si>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</si>
  <si>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</si>
  <si>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</si>
  <si>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</si>
  <si>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</si>
  <si>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</si>
  <si>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</si>
  <si>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</si>
  <si>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</si>
  <si>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</si>
  <si>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</si>
  <si>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</si>
  <si>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</si>
  <si>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</si>
  <si>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</si>
  <si>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</si>
  <si>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</si>
  <si>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</si>
  <si>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</si>
  <si>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</si>
  <si>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</si>
  <si>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</si>
  <si>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</si>
  <si>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</si>
  <si>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</si>
  <si>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</si>
  <si>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</si>
  <si>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</si>
  <si>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</si>
  <si>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</si>
  <si>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</si>
  <si>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</si>
  <si>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</si>
  <si>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</si>
  <si>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</si>
  <si>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</si>
  <si>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</si>
  <si>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</si>
  <si>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</si>
  <si>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</si>
  <si>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</si>
  <si>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</si>
  <si>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</si>
  <si>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</si>
  <si>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</si>
  <si>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</si>
  <si>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</si>
  <si>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</si>
  <si>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</si>
  <si>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</si>
  <si>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</si>
  <si>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</si>
  <si>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</si>
  <si>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</si>
  <si>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</si>
  <si>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</si>
  <si>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</si>
  <si>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</si>
  <si>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</si>
  <si>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</si>
  <si>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</si>
  <si>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</si>
  <si>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</si>
  <si>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</si>
  <si>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</si>
  <si>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</si>
  <si>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</si>
  <si>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</si>
  <si>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</si>
  <si>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</si>
  <si>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</si>
  <si>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</si>
  <si>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</si>
  <si>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</si>
  <si>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</si>
  <si>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</si>
  <si>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</si>
  <si>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</si>
  <si>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</si>
  <si>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</si>
  <si>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</si>
  <si>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</si>
  <si>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</si>
  <si>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</si>
  <si>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</si>
  <si>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</si>
  <si>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</si>
  <si>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</si>
  <si>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</si>
  <si>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</si>
  <si>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</si>
  <si>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</si>
  <si>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</si>
  <si>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</si>
  <si>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</si>
  <si>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</si>
  <si>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</si>
  <si>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</si>
  <si>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</si>
  <si>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</si>
  <si>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</si>
  <si>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</si>
  <si>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</si>
  <si>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</si>
  <si>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</si>
  <si>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</si>
  <si>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</si>
  <si>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</si>
  <si>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</si>
  <si>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</si>
  <si>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</si>
  <si>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</si>
  <si>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</si>
  <si>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</si>
  <si>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</si>
  <si>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</si>
  <si>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</si>
  <si>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</si>
  <si>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</si>
  <si>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</si>
  <si>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</si>
  <si>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</si>
  <si>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</si>
  <si>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</si>
  <si>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</si>
  <si>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</si>
  <si>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</si>
  <si>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</si>
  <si>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</si>
  <si>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</si>
  <si>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</si>
  <si>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</si>
  <si>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</si>
  <si>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</si>
  <si>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</si>
  <si>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</si>
  <si>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</si>
  <si>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</si>
  <si>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</si>
  <si>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</si>
  <si>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</si>
  <si>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</si>
  <si>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</si>
  <si>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</si>
  <si>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</si>
  <si>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</si>
  <si>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</si>
  <si>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</si>
  <si>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</si>
  <si>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</si>
  <si>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</si>
  <si>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</si>
  <si>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</si>
  <si>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</si>
  <si>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</si>
  <si>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</si>
  <si>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</si>
  <si>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</si>
  <si>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</si>
  <si>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</si>
  <si>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</si>
  <si>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</si>
  <si>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</si>
  <si>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</si>
  <si>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</si>
  <si>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</si>
  <si>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</si>
  <si>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</si>
  <si>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</si>
  <si>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</si>
  <si>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</si>
  <si>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</si>
  <si>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</si>
  <si>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</si>
  <si>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</si>
  <si>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</si>
  <si>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</si>
  <si>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</si>
  <si>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</si>
  <si>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</si>
  <si>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</si>
  <si>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</si>
  <si>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</si>
  <si>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</si>
  <si>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</si>
  <si>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</si>
  <si>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</si>
  <si>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</si>
  <si>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</si>
  <si>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</si>
  <si>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</si>
  <si>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</si>
  <si>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</si>
  <si>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</si>
  <si>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</si>
  <si>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</si>
  <si>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</si>
  <si>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</si>
  <si>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</si>
  <si>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</si>
  <si>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</si>
  <si>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</si>
  <si>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</si>
  <si>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</si>
  <si>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</si>
  <si>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</si>
  <si>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</si>
  <si>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</si>
  <si>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</si>
  <si>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</si>
  <si>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</si>
  <si>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</si>
  <si>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</si>
  <si>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</si>
  <si>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</si>
  <si>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</si>
  <si>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</si>
  <si>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</si>
  <si>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</si>
  <si>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</si>
  <si>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</si>
  <si>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</si>
  <si>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</si>
  <si>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</si>
  <si>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</si>
  <si>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</si>
  <si>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</si>
  <si>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</si>
  <si>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</si>
  <si>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</si>
  <si>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</si>
  <si>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</si>
  <si>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</si>
  <si>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</si>
  <si>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</si>
  <si>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</si>
  <si>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</si>
  <si>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</si>
  <si>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</si>
  <si>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</si>
  <si>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</si>
  <si>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</si>
  <si>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</si>
  <si>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</si>
  <si>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</si>
  <si>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</si>
  <si>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</si>
  <si>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</si>
  <si>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</si>
  <si>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</si>
  <si>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</si>
  <si>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</si>
  <si>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</si>
  <si>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</si>
  <si>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</si>
  <si>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</si>
  <si>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</si>
  <si>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</si>
  <si>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</si>
  <si>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</si>
  <si>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</si>
  <si>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</si>
  <si>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</si>
  <si>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</si>
  <si>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</si>
  <si>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</si>
  <si>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</si>
  <si>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</si>
  <si>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</si>
  <si>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</si>
  <si>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</si>
  <si>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</si>
  <si>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</si>
  <si>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</si>
  <si>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</si>
  <si>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</si>
  <si>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</si>
  <si>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</si>
  <si>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</si>
  <si>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</si>
  <si>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</si>
  <si>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</si>
  <si>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</si>
  <si>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</si>
  <si>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</si>
  <si>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</si>
  <si>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</si>
  <si>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</si>
  <si>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</si>
  <si>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</si>
  <si>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</si>
  <si>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</si>
  <si>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</si>
  <si>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</si>
  <si>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</si>
  <si>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</si>
  <si>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</si>
  <si>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</si>
  <si>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</si>
  <si>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</si>
  <si>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</si>
  <si>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</si>
  <si>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</si>
  <si>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</si>
  <si>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</si>
  <si>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</si>
  <si>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</si>
  <si>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</si>
  <si>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</si>
  <si>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</si>
  <si>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</si>
  <si>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</si>
  <si>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</si>
  <si>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</si>
  <si>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</si>
  <si>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</si>
  <si>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</si>
  <si>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</si>
  <si>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</si>
  <si>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</si>
  <si>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</si>
  <si>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</si>
  <si>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</si>
  <si>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</si>
  <si>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</si>
  <si>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</si>
  <si>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</si>
  <si>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</si>
  <si>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</si>
  <si>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</si>
  <si>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</si>
  <si>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</si>
  <si>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</si>
  <si>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</si>
  <si>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</si>
  <si>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</si>
  <si>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</si>
  <si>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</si>
  <si>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</si>
  <si>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</si>
  <si>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</si>
  <si>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</si>
  <si>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</si>
  <si>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</si>
  <si>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</si>
  <si>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</si>
  <si>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</si>
  <si>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</si>
  <si>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</si>
  <si>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</si>
  <si>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</si>
  <si>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</si>
  <si>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</si>
  <si>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</si>
  <si>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</si>
  <si>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</si>
  <si>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</si>
  <si>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</si>
  <si>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</si>
  <si>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</si>
  <si>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</si>
  <si>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</si>
  <si>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</si>
  <si>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</si>
  <si>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</si>
  <si>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</si>
  <si>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</si>
  <si>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</si>
  <si>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</si>
  <si>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</si>
  <si>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</si>
  <si>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</si>
  <si>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</si>
  <si>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</si>
  <si>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</si>
  <si>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</si>
  <si>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</si>
  <si>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</si>
  <si>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</si>
  <si>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</si>
  <si>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</si>
  <si>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</si>
  <si>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</si>
  <si>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</si>
  <si>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</si>
  <si>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</si>
  <si>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</si>
  <si>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</si>
  <si>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</si>
  <si>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</si>
  <si>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</si>
  <si>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</si>
  <si>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</si>
  <si>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</si>
  <si>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</si>
  <si>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</si>
  <si>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</si>
  <si>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</si>
  <si>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</si>
  <si>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</si>
  <si>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</si>
  <si>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</si>
  <si>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</si>
  <si>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</si>
  <si>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</si>
  <si>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</si>
  <si>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</si>
  <si>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</si>
  <si>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</si>
  <si>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</si>
  <si>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</si>
  <si>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</si>
  <si>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</si>
  <si>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</si>
  <si>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</si>
  <si>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</si>
  <si>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</si>
  <si>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</si>
  <si>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</si>
  <si>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</si>
  <si>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</si>
  <si>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</si>
  <si>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</si>
  <si>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</si>
  <si>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</si>
  <si>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</si>
  <si>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</si>
  <si>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</si>
  <si>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</si>
  <si>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</si>
  <si>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</si>
  <si>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</si>
  <si>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</si>
  <si>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</si>
  <si>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</si>
  <si>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</si>
  <si>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</si>
  <si>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</si>
  <si>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</si>
  <si>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</si>
  <si>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</si>
  <si>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</si>
  <si>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</si>
  <si>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</si>
  <si>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</si>
  <si>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</si>
  <si>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</si>
  <si>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</si>
  <si>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</si>
  <si>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</si>
  <si>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</si>
  <si>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</si>
  <si>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</si>
  <si>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</si>
  <si>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</si>
  <si>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</si>
  <si>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</si>
  <si>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</si>
  <si>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</si>
  <si>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</si>
  <si>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</si>
  <si>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</si>
  <si>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</si>
  <si>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</si>
  <si>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</si>
  <si>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</si>
  <si>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</si>
  <si>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</si>
  <si>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</si>
  <si>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</si>
  <si>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</si>
  <si>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</si>
  <si>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</si>
  <si>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</si>
  <si>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</si>
  <si>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</si>
  <si>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</si>
  <si>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</si>
  <si>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</si>
  <si>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</si>
  <si>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</si>
  <si>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</si>
  <si>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</si>
  <si>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</si>
  <si>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</si>
  <si>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</si>
  <si>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</si>
  <si>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</si>
  <si>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</si>
  <si>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</si>
  <si>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</si>
  <si>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</si>
  <si>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</si>
  <si>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</si>
  <si>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</si>
  <si>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</si>
  <si>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</si>
  <si>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</si>
  <si>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</si>
  <si>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</si>
  <si>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</si>
  <si>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</si>
  <si>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</si>
  <si>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</si>
  <si>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</si>
  <si>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</si>
  <si>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</si>
  <si>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</si>
  <si>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</si>
  <si>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</si>
  <si>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</si>
  <si>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</si>
  <si>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</si>
  <si>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</si>
  <si>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</si>
  <si>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</si>
  <si>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</si>
  <si>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</si>
  <si>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</si>
  <si>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</si>
  <si>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</si>
  <si>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</si>
  <si>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</si>
  <si>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</si>
  <si>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</si>
  <si>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</si>
  <si>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</si>
  <si>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</si>
  <si>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</si>
  <si>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</si>
  <si>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</si>
  <si>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</si>
  <si>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</si>
  <si>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</si>
  <si>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</si>
  <si>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</si>
  <si>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</si>
  <si>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</si>
  <si>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</si>
  <si>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</si>
  <si>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</si>
  <si>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</si>
  <si>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</si>
  <si>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</si>
  <si>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</si>
  <si>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</si>
  <si>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</si>
  <si>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</si>
  <si>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</si>
  <si>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</si>
  <si>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</si>
  <si>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</si>
  <si>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</si>
  <si>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</si>
  <si>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</si>
  <si>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</si>
  <si>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</si>
  <si>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</si>
  <si>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</si>
  <si>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</si>
  <si>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</si>
  <si>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</si>
  <si>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</si>
  <si>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</si>
  <si>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</si>
  <si>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</si>
  <si>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</si>
  <si>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</si>
  <si>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</si>
  <si>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</si>
  <si>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</si>
  <si>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</si>
  <si>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</si>
  <si>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</si>
  <si>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</si>
  <si>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</si>
  <si>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</si>
  <si>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</si>
  <si>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</si>
  <si>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</si>
  <si>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</si>
  <si>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</si>
  <si>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</si>
  <si>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</si>
  <si>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</si>
  <si>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</si>
  <si>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</si>
  <si>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</si>
  <si>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</si>
  <si>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</si>
  <si>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</si>
  <si>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</si>
  <si>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</si>
  <si>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</si>
  <si>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</si>
  <si>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</si>
  <si>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</si>
  <si>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</si>
  <si>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</si>
  <si>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</si>
  <si>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</si>
  <si>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</si>
  <si>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</si>
  <si>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</si>
  <si>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</si>
  <si>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</si>
  <si>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</si>
  <si>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</si>
  <si>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</si>
  <si>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</si>
  <si>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</si>
  <si>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</si>
  <si>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</si>
  <si>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</si>
  <si>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</si>
  <si>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</si>
  <si>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</si>
  <si>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</si>
  <si>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</si>
  <si>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</si>
  <si>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</si>
  <si>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</si>
  <si>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</si>
  <si>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</si>
  <si>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</si>
  <si>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</si>
  <si>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</si>
  <si>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</si>
  <si>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</si>
  <si>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</si>
  <si>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</si>
  <si>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</si>
  <si>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</si>
  <si>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</si>
  <si>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</si>
  <si>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</si>
  <si>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</si>
  <si>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</si>
  <si>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</si>
  <si>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</si>
  <si>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</si>
  <si>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</si>
  <si>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</si>
  <si>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</si>
  <si>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</si>
  <si>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</si>
  <si>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</si>
  <si>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</si>
  <si>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</si>
  <si>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</si>
  <si>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</si>
  <si>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</si>
  <si>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</si>
  <si>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</si>
  <si>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</si>
  <si>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</si>
  <si>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</si>
  <si>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</si>
  <si>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</si>
  <si>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</si>
  <si>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</si>
  <si>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</si>
  <si>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</si>
  <si>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</si>
  <si>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</si>
  <si>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</si>
  <si>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</si>
  <si>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</si>
  <si>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</si>
  <si>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</si>
  <si>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</si>
  <si>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</si>
  <si>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</si>
  <si>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</si>
  <si>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</si>
  <si>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</si>
  <si>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</si>
  <si>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</si>
  <si>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</si>
  <si>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</si>
  <si>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</si>
  <si>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</si>
  <si>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</si>
  <si>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</si>
  <si>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</si>
  <si>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</si>
  <si>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</si>
  <si>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</si>
  <si>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</si>
  <si>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</si>
  <si>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</si>
  <si>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</si>
  <si>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</si>
  <si>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</si>
  <si>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</si>
  <si>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</si>
  <si>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</si>
  <si>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</si>
  <si>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</si>
  <si>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</si>
  <si>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</si>
  <si>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</si>
  <si>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</si>
  <si>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</si>
  <si>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</si>
  <si>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</si>
  <si>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</si>
  <si>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</si>
  <si>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</si>
  <si>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</si>
  <si>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</si>
  <si>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</si>
  <si>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</si>
  <si>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</si>
  <si>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</si>
  <si>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</si>
  <si>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</si>
  <si>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</si>
  <si>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</si>
  <si>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</si>
  <si>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</si>
  <si>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</si>
  <si>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</si>
  <si>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</si>
  <si>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</si>
  <si>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</si>
  <si>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</si>
  <si>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</si>
  <si>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</si>
  <si>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</si>
  <si>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</si>
  <si>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</si>
  <si>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</si>
  <si>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</si>
  <si>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</si>
  <si>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</si>
  <si>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</si>
  <si>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</si>
  <si>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</si>
  <si>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</si>
  <si>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</si>
  <si>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</si>
  <si>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</si>
  <si>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</si>
  <si>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</si>
  <si>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</si>
  <si>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</si>
  <si>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</si>
  <si>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</si>
  <si>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</si>
  <si>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</si>
  <si>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</si>
  <si>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</si>
  <si>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</si>
  <si>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</si>
  <si>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</si>
  <si>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</si>
  <si>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</si>
  <si>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</si>
  <si>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</si>
  <si>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</si>
  <si>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</si>
  <si>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</si>
  <si>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</si>
  <si>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</si>
  <si>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</si>
  <si>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</si>
  <si>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</si>
  <si>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</si>
  <si>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</si>
  <si>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</si>
  <si>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</si>
  <si>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</si>
  <si>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</si>
  <si>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</si>
  <si>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</si>
  <si>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</si>
  <si>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</si>
  <si>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</si>
  <si>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</si>
  <si>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</si>
  <si>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</si>
  <si>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</si>
  <si>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</si>
  <si>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</si>
  <si>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</si>
  <si>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</si>
  <si>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</si>
  <si>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</si>
  <si>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</si>
  <si>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</si>
  <si>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</si>
  <si>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</si>
  <si>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</si>
  <si>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</si>
  <si>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</si>
  <si>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</si>
  <si>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</si>
  <si>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</si>
  <si>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</si>
  <si>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</si>
  <si>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</si>
  <si>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</si>
  <si>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</si>
  <si>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</si>
  <si>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</si>
  <si>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</si>
  <si>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</si>
  <si>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</si>
  <si>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</si>
  <si>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</si>
  <si>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</si>
  <si>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</si>
  <si>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</si>
  <si>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</si>
  <si>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</si>
  <si>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</si>
  <si>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</si>
  <si>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</si>
  <si>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</si>
  <si>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</si>
  <si>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</si>
  <si>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</si>
  <si>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</si>
  <si>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</si>
  <si>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</si>
  <si>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</si>
  <si>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</si>
  <si>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</si>
  <si>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</si>
  <si>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</si>
  <si>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</si>
  <si>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</si>
  <si>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</si>
  <si>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</si>
  <si>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</si>
  <si>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</si>
  <si>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</si>
  <si>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</si>
  <si>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</si>
  <si>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</si>
  <si>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</si>
  <si>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</si>
  <si>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</si>
  <si>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</si>
  <si>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</si>
  <si>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</si>
  <si>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</si>
  <si>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</si>
  <si>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</si>
  <si>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</si>
  <si>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</si>
  <si>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</si>
  <si>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</si>
  <si>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</si>
  <si>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</si>
  <si>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</si>
  <si>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</si>
  <si>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</si>
  <si>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</si>
  <si>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</si>
  <si>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</si>
  <si>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</si>
  <si>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</si>
  <si>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</si>
  <si>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</si>
  <si>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</si>
  <si>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</si>
  <si>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</si>
  <si>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</si>
  <si>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</si>
  <si>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</si>
  <si>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</si>
  <si>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</si>
  <si>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</si>
  <si>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</si>
  <si>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</si>
  <si>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</si>
  <si>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</si>
  <si>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</si>
  <si>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</si>
  <si>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</si>
  <si>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</si>
  <si>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</si>
  <si>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</si>
  <si>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</si>
  <si>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</si>
  <si>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</si>
  <si>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</si>
  <si>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</si>
  <si>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</si>
  <si>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</si>
  <si>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</si>
  <si>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</si>
  <si>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</si>
  <si>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</si>
  <si>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</si>
  <si>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</si>
  <si>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</si>
  <si>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</si>
  <si>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</si>
  <si>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</si>
  <si>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</si>
  <si>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</si>
  <si>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</si>
  <si>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</si>
  <si>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</si>
  <si>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</si>
  <si>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</si>
  <si>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</si>
  <si>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</si>
  <si>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</si>
  <si>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</si>
  <si>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</si>
  <si>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</si>
  <si>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</si>
  <si>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</si>
  <si>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</si>
  <si>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</si>
  <si>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</si>
  <si>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</si>
  <si>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</si>
  <si>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</si>
  <si>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</si>
  <si>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</si>
  <si>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</si>
  <si>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</si>
  <si>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</si>
  <si>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</si>
  <si>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</si>
  <si>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</si>
  <si>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</si>
  <si>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</si>
  <si>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</si>
  <si>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</si>
  <si>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</si>
  <si>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</si>
  <si>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</si>
  <si>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</si>
  <si>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</si>
  <si>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</si>
  <si>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</si>
  <si>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</si>
  <si>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</si>
  <si>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</si>
  <si>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</si>
  <si>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</si>
  <si>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</si>
  <si>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</si>
  <si>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</si>
  <si>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</si>
  <si>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</si>
  <si>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</si>
  <si>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</si>
  <si>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</si>
  <si>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</si>
  <si>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</si>
  <si>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</si>
  <si>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</si>
  <si>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</si>
  <si>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</si>
  <si>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</si>
  <si>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</si>
  <si>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</si>
  <si>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</si>
  <si>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</si>
  <si>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</si>
  <si>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</si>
  <si>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</si>
  <si>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</si>
  <si>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</si>
  <si>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</si>
  <si>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</si>
  <si>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</si>
  <si>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</si>
  <si>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</si>
  <si>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</si>
  <si>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</si>
  <si>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</si>
  <si>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</si>
  <si>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</si>
  <si>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</si>
  <si>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</si>
  <si>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</si>
  <si>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</si>
  <si>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</si>
  <si>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</si>
  <si>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</si>
  <si>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</si>
  <si>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</si>
  <si>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</si>
  <si>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</si>
  <si>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</si>
  <si>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</si>
  <si>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</si>
  <si>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</si>
  <si>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</si>
  <si>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</si>
  <si>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</si>
  <si>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</si>
  <si>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</si>
  <si>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</si>
  <si>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</si>
  <si>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</si>
  <si>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</si>
  <si>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</si>
  <si>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</si>
  <si>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</si>
  <si>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</si>
  <si>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</si>
  <si>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</si>
  <si>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</si>
  <si>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</si>
  <si>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</si>
  <si>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</si>
  <si>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</si>
  <si>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</si>
  <si>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</si>
  <si>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</si>
  <si>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</si>
  <si>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</si>
  <si>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</si>
  <si>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</si>
  <si>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</si>
  <si>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</si>
  <si>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</si>
  <si>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</si>
  <si>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</si>
  <si>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</si>
  <si>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</si>
  <si>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</si>
  <si>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</si>
  <si>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</si>
  <si>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</si>
  <si>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</si>
  <si>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</si>
  <si>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</si>
  <si>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</si>
  <si>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</si>
  <si>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</si>
  <si>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</si>
  <si>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</si>
  <si>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</si>
  <si>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</si>
  <si>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</si>
  <si>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</si>
  <si>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</si>
  <si>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</si>
  <si>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</si>
  <si>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</si>
  <si>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</si>
  <si>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</si>
  <si>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</si>
  <si>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</si>
  <si>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</si>
  <si>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</si>
  <si>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</si>
  <si>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</si>
  <si>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</si>
  <si>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</si>
  <si>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</si>
  <si>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</si>
  <si>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</si>
  <si>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</si>
  <si>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</si>
  <si>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</si>
  <si>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</si>
  <si>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</si>
  <si>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</si>
  <si>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</si>
  <si>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</si>
  <si>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</si>
  <si>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</si>
  <si>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</si>
  <si>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</si>
  <si>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</si>
  <si>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</si>
  <si>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</si>
  <si>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</si>
  <si>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</si>
  <si>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</si>
  <si>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</si>
  <si>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</si>
  <si>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</si>
  <si>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</si>
  <si>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</si>
  <si>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</si>
  <si>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</si>
  <si>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</si>
  <si>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</si>
  <si>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</si>
  <si>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</si>
  <si>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</si>
  <si>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</si>
  <si>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</si>
  <si>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</si>
  <si>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</si>
  <si>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</si>
  <si>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</si>
  <si>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</si>
  <si>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</si>
  <si>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</si>
  <si>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</si>
  <si>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</si>
  <si>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</si>
  <si>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</si>
  <si>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</si>
  <si>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</si>
  <si>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</si>
  <si>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</si>
  <si>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</si>
  <si>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</si>
  <si>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</si>
  <si>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</si>
  <si>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</si>
  <si>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</si>
  <si>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</si>
  <si>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</si>
  <si>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</si>
  <si>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</si>
  <si>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</si>
  <si>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</si>
  <si>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</si>
  <si>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</si>
  <si>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</si>
  <si>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</si>
  <si>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</si>
  <si>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</si>
  <si>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</si>
  <si>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</si>
  <si>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</si>
  <si>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</si>
  <si>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</si>
  <si>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</si>
  <si>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</si>
  <si>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</si>
  <si>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</si>
  <si>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</si>
  <si>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</si>
  <si>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</si>
  <si>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</si>
  <si>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</si>
  <si>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</si>
  <si>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</si>
  <si>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</si>
  <si>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</si>
  <si>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</si>
  <si>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</si>
  <si>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</si>
  <si>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</si>
  <si>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</si>
  <si>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</si>
  <si>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</si>
  <si>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</si>
  <si>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</si>
  <si>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</si>
  <si>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</si>
  <si>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</si>
  <si>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</si>
  <si>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</si>
  <si>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</si>
  <si>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</si>
  <si>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</si>
  <si>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</si>
  <si>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</si>
  <si>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</si>
  <si>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</si>
  <si>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</si>
  <si>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</si>
  <si>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</si>
  <si>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</si>
  <si>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</si>
  <si>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</si>
  <si>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</si>
  <si>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</si>
  <si>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</si>
  <si>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</si>
  <si>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</si>
  <si>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</si>
  <si>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</si>
  <si>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</si>
  <si>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</si>
  <si>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</si>
  <si>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</si>
  <si>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</si>
  <si>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</si>
  <si>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</si>
  <si>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</si>
  <si>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</si>
  <si>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</si>
  <si>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</si>
  <si>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</si>
  <si>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</si>
  <si>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</si>
  <si>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</si>
  <si>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</si>
  <si>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</si>
  <si>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</si>
  <si>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</si>
  <si>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</si>
  <si>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</si>
  <si>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</si>
  <si>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</si>
  <si>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</si>
  <si>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</si>
  <si>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</si>
  <si>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</si>
  <si>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</si>
  <si>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</si>
  <si>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</si>
  <si>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</si>
  <si>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</si>
  <si>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</si>
  <si>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</si>
  <si>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</si>
  <si>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</si>
  <si>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</si>
  <si>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</si>
  <si>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</si>
  <si>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</si>
  <si>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</si>
  <si>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</si>
  <si>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</si>
  <si>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</si>
  <si>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</si>
  <si>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</si>
  <si>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</si>
  <si>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</si>
  <si>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</si>
  <si>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</si>
  <si>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</si>
  <si>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</si>
  <si>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</si>
  <si>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</si>
  <si>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</si>
  <si>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</si>
  <si>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</si>
  <si>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</si>
  <si>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</si>
  <si>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</si>
  <si>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</si>
  <si>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</si>
  <si>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</si>
  <si>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</si>
  <si>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</si>
  <si>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</si>
  <si>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</si>
  <si>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</si>
  <si>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</si>
  <si>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</si>
  <si>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</si>
  <si>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</si>
  <si>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</si>
  <si>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</si>
  <si>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</si>
  <si>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</si>
  <si>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</si>
  <si>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</si>
  <si>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</si>
  <si>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</si>
  <si>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</si>
  <si>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</si>
  <si>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</si>
  <si>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</si>
  <si>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</si>
  <si>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</si>
  <si>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</si>
  <si>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</si>
  <si>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</si>
  <si>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</si>
  <si>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</si>
  <si>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</si>
  <si>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</si>
  <si>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</si>
  <si>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</si>
  <si>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</si>
  <si>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</si>
  <si>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</si>
  <si>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</si>
  <si>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</si>
  <si>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</si>
  <si>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</si>
  <si>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</si>
  <si>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</si>
  <si>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</si>
  <si>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</si>
  <si>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</si>
  <si>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</si>
  <si>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</si>
  <si>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</si>
  <si>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</si>
  <si>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</si>
  <si>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</si>
  <si>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</si>
  <si>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</si>
  <si>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</si>
  <si>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</si>
  <si>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</si>
  <si>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</si>
  <si>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</si>
  <si>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</si>
  <si>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</si>
  <si>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</si>
  <si>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</si>
  <si>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</si>
  <si>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</si>
  <si>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</si>
  <si>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</si>
  <si>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</si>
  <si>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</si>
  <si>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</si>
  <si>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</si>
  <si>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</si>
  <si>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</si>
  <si>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</si>
  <si>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</si>
  <si>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</si>
  <si>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</si>
  <si>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</si>
  <si>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</si>
  <si>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</si>
  <si>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</si>
  <si>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</si>
  <si>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</si>
  <si>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</si>
  <si>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</si>
  <si>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</si>
  <si>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</si>
  <si>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</si>
  <si>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</si>
  <si>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</si>
  <si>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</si>
  <si>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</si>
  <si>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</si>
  <si>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</si>
  <si>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</si>
  <si>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</si>
  <si>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</si>
  <si>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</si>
  <si>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</si>
  <si>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</si>
  <si>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</si>
  <si>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</si>
  <si>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</si>
  <si>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</si>
  <si>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</si>
  <si>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</si>
  <si>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</si>
  <si>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</si>
  <si>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</si>
  <si>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</si>
  <si>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</si>
  <si>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</si>
  <si>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</si>
  <si>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</si>
  <si>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</si>
  <si>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</si>
  <si>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</si>
  <si>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</si>
  <si>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</si>
  <si>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</si>
  <si>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</si>
  <si>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</si>
  <si>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</si>
  <si>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</si>
  <si>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</si>
  <si>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</si>
  <si>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</si>
  <si>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</si>
  <si>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</si>
  <si>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</si>
  <si>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</si>
  <si>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</si>
  <si>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</si>
  <si>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</si>
  <si>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</si>
  <si>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</si>
  <si>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</si>
  <si>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</si>
  <si>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</si>
  <si>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</si>
  <si>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</si>
  <si>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</si>
  <si>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</si>
  <si>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</si>
  <si>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</si>
  <si>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</si>
  <si>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</si>
  <si>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</si>
  <si>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</si>
  <si>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</si>
  <si>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</si>
  <si>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</si>
  <si>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</si>
  <si>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</si>
  <si>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</si>
  <si>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</si>
  <si>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</si>
  <si>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</si>
  <si>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</si>
  <si>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</si>
  <si>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</si>
  <si>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</si>
  <si>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</si>
  <si>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</si>
  <si>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</si>
  <si>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</si>
  <si>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</si>
  <si>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</si>
  <si>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</si>
  <si>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</si>
  <si>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</si>
  <si>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</si>
  <si>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</si>
  <si>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</si>
  <si>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</si>
  <si>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</si>
  <si>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</si>
  <si>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</si>
  <si>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</si>
  <si>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</si>
  <si>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</si>
  <si>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</si>
  <si>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</si>
  <si>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</si>
  <si>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</si>
  <si>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</si>
  <si>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</si>
  <si>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</si>
  <si>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</si>
  <si>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</si>
  <si>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</si>
  <si>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</si>
  <si>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</si>
  <si>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</si>
  <si>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</si>
  <si>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</si>
  <si>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</si>
  <si>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</si>
  <si>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</si>
  <si>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</si>
  <si>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</si>
  <si>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</si>
  <si>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</si>
  <si>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</si>
  <si>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</si>
  <si>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</si>
  <si>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</si>
  <si>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</si>
  <si>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</si>
  <si>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</si>
  <si>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</si>
  <si>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</si>
  <si>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</si>
  <si>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</si>
  <si>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</si>
  <si>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</si>
  <si>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</si>
  <si>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</si>
  <si>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</si>
  <si>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</si>
  <si>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</si>
  <si>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</si>
  <si>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</si>
  <si>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</si>
  <si>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</si>
  <si>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</si>
  <si>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</si>
  <si>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</si>
  <si>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</si>
  <si>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</si>
  <si>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</si>
  <si>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</si>
  <si>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</si>
  <si>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</si>
  <si>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</si>
  <si>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</si>
  <si>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</si>
  <si>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</si>
  <si>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</si>
  <si>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</si>
  <si>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</si>
  <si>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</si>
  <si>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</si>
  <si>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</si>
  <si>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</si>
  <si>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</si>
  <si>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</si>
  <si>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</si>
  <si>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</si>
  <si>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</si>
  <si>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</si>
  <si>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</si>
  <si>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</si>
  <si>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</si>
  <si>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</si>
  <si>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</si>
  <si>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</si>
  <si>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</si>
  <si>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</si>
  <si>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</si>
  <si>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</si>
  <si>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</si>
  <si>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</si>
  <si>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</si>
  <si>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</si>
  <si>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</si>
  <si>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</si>
  <si>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</si>
  <si>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</si>
  <si>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</si>
  <si>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</si>
  <si>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</si>
  <si>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</si>
  <si>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</si>
  <si>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</si>
  <si>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</si>
  <si>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</si>
  <si>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</si>
  <si>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</si>
  <si>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</si>
  <si>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</si>
  <si>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</si>
  <si>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</si>
  <si>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</si>
  <si>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</si>
  <si>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</si>
  <si>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</si>
  <si>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</si>
  <si>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</si>
  <si>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</si>
  <si>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</si>
  <si>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</si>
  <si>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</si>
  <si>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</si>
  <si>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</si>
  <si>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</si>
  <si>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</si>
  <si>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</si>
  <si>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</si>
  <si>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</si>
  <si>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</si>
  <si>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</si>
  <si>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</si>
  <si>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</si>
  <si>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</si>
  <si>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</si>
  <si>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</si>
  <si>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</si>
  <si>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</si>
  <si>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</si>
  <si>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</si>
  <si>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</si>
  <si>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</si>
  <si>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</si>
  <si>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</si>
  <si>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</si>
  <si>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</si>
  <si>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</si>
  <si>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</si>
  <si>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</si>
  <si>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</si>
  <si>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</si>
  <si>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</si>
  <si>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</si>
  <si>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</si>
  <si>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</si>
  <si>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</si>
  <si>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</si>
  <si>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</si>
  <si>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</si>
  <si>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</si>
  <si>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</si>
  <si>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</si>
  <si>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</si>
  <si>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</si>
  <si>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</si>
  <si>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</si>
  <si>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</si>
  <si>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</si>
  <si>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</si>
  <si>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</si>
  <si>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</si>
  <si>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</si>
  <si>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</si>
  <si>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</si>
  <si>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</si>
  <si>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</si>
  <si>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</si>
  <si>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</si>
  <si>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</si>
  <si>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</si>
  <si>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</si>
  <si>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</si>
  <si>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</si>
  <si>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</si>
  <si>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</si>
  <si>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</si>
  <si>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</si>
  <si>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</si>
  <si>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</si>
  <si>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</si>
  <si>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</si>
  <si>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</si>
  <si>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</si>
  <si>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</si>
  <si>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</si>
  <si>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</si>
  <si>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</si>
  <si>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</si>
  <si>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</si>
  <si>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</si>
  <si>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</si>
  <si>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</si>
  <si>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</si>
  <si>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</si>
  <si>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</si>
  <si>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</si>
  <si>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</si>
  <si>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</si>
  <si>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</si>
  <si>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</si>
  <si>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</si>
  <si>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</si>
  <si>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</si>
  <si>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</si>
  <si>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</si>
  <si>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</si>
  <si>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</si>
  <si>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</si>
  <si>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</si>
  <si>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</si>
  <si>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</si>
  <si>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</si>
  <si>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</si>
  <si>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</si>
  <si>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</si>
  <si>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</si>
  <si>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</si>
  <si>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</si>
  <si>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</si>
  <si>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</si>
  <si>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</si>
  <si>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</si>
  <si>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</si>
  <si>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</si>
  <si>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</si>
  <si>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</si>
  <si>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</si>
  <si>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</si>
  <si>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</si>
  <si>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</si>
  <si>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</si>
  <si>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</si>
  <si>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</si>
  <si>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</si>
  <si>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</si>
  <si>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</si>
  <si>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</si>
  <si>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</si>
  <si>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</si>
  <si>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</si>
  <si>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</si>
  <si>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</si>
  <si>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</si>
  <si>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</si>
  <si>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</si>
  <si>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</si>
  <si>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</si>
  <si>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</si>
  <si>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</si>
  <si>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</si>
  <si>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</si>
  <si>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</si>
  <si>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</si>
  <si>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</si>
  <si>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</si>
  <si>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</si>
  <si>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</si>
  <si>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</si>
  <si>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</si>
  <si>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</si>
  <si>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</si>
  <si>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</si>
  <si>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</si>
  <si>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</si>
  <si>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</si>
  <si>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</si>
  <si>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</si>
  <si>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</si>
  <si>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</si>
  <si>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</si>
  <si>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</si>
  <si>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</si>
  <si>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</si>
  <si>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</si>
  <si>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</si>
  <si>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</si>
  <si>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</si>
  <si>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</si>
  <si>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</si>
  <si>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</si>
  <si>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</si>
  <si>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</si>
  <si>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</si>
  <si>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</si>
  <si>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</si>
  <si>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</si>
  <si>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</si>
  <si>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</si>
  <si>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</si>
  <si>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</si>
  <si>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</si>
  <si>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</si>
  <si>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</si>
  <si>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</si>
  <si>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</si>
  <si>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</si>
  <si>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</si>
  <si>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</si>
  <si>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</si>
  <si>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</si>
  <si>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</si>
  <si>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</si>
  <si>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</si>
  <si>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</si>
  <si>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</si>
  <si>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</si>
  <si>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</si>
  <si>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</si>
  <si>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</si>
  <si>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</si>
  <si>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</si>
  <si>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</si>
  <si>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</si>
  <si>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</si>
  <si>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</si>
  <si>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</si>
  <si>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</si>
  <si>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</si>
  <si>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</si>
  <si>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</si>
  <si>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</si>
  <si>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</si>
  <si>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</si>
  <si>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</si>
  <si>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</si>
  <si>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</si>
  <si>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</si>
  <si>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</si>
  <si>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</si>
  <si>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</si>
  <si>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</si>
  <si>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</si>
  <si>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</si>
  <si>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</si>
  <si>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</si>
  <si>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</si>
  <si>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</si>
  <si>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</si>
  <si>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</si>
  <si>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</si>
  <si>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</si>
  <si>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</si>
  <si>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</si>
  <si>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</si>
  <si>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</si>
  <si>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</si>
  <si>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</si>
  <si>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</si>
  <si>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</si>
  <si>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</si>
  <si>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</si>
  <si>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</si>
  <si>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</si>
  <si>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</si>
  <si>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</si>
  <si>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</si>
  <si>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</si>
  <si>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</si>
  <si>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</si>
  <si>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</si>
  <si>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</si>
  <si>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</si>
  <si>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</si>
  <si>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</si>
  <si>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</si>
  <si>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</si>
  <si>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</si>
  <si>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</si>
  <si>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</si>
  <si>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</si>
  <si>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</si>
  <si>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</si>
  <si>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</si>
  <si>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</si>
  <si>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</si>
  <si>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</si>
  <si>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</si>
  <si>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</si>
  <si>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</si>
  <si>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</si>
  <si>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</si>
  <si>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</si>
  <si>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</si>
  <si>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</si>
  <si>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</si>
  <si>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</si>
  <si>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</si>
  <si>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</si>
  <si>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</si>
  <si>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</si>
  <si>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</si>
  <si>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</si>
  <si>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</si>
  <si>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</si>
  <si>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</si>
  <si>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</si>
  <si>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</si>
  <si>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</si>
  <si>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</si>
  <si>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</si>
  <si>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</si>
  <si>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</si>
  <si>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</si>
  <si>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</si>
  <si>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</si>
  <si>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</si>
  <si>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</si>
  <si>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</si>
  <si>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</si>
  <si>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</si>
  <si>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</si>
  <si>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</si>
  <si>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</si>
  <si>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</si>
  <si>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</si>
  <si>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</si>
  <si>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</si>
  <si>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</si>
  <si>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</si>
  <si>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</si>
  <si>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</si>
  <si>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</si>
  <si>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</si>
  <si>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</si>
  <si>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</si>
  <si>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</si>
  <si>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</si>
  <si>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</si>
  <si>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</si>
  <si>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</si>
  <si>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</si>
  <si>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</si>
  <si>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</si>
  <si>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</si>
  <si>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</si>
  <si>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</si>
  <si>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</si>
  <si>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</si>
  <si>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</si>
  <si>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</si>
  <si>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</si>
  <si>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</si>
  <si>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</si>
  <si>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</si>
  <si>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</si>
  <si>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</si>
  <si>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</si>
  <si>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</si>
  <si>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</si>
  <si>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</si>
  <si>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</si>
  <si>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</si>
  <si>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</si>
  <si>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</si>
  <si>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</si>
  <si>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</si>
  <si>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</si>
  <si>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</si>
  <si>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</si>
  <si>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</si>
  <si>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</si>
  <si>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</si>
  <si>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</si>
  <si>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</si>
  <si>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</si>
  <si>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</si>
  <si>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</si>
  <si>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</si>
  <si>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</si>
  <si>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</si>
  <si>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</si>
  <si>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</si>
  <si>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</si>
  <si>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</si>
  <si>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</si>
  <si>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</si>
  <si>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</si>
  <si>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</si>
  <si>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</si>
  <si>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</si>
  <si>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</si>
  <si>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</si>
  <si>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</si>
  <si>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</si>
  <si>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</si>
  <si>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</si>
  <si>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</si>
  <si>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</si>
  <si>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</si>
  <si>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</si>
  <si>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</si>
  <si>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</si>
  <si>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</si>
  <si>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</si>
  <si>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</si>
  <si>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</si>
  <si>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</si>
  <si>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</si>
  <si>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</si>
  <si>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</si>
  <si>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</si>
  <si>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</si>
  <si>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</si>
  <si>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</si>
  <si>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</si>
  <si>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</si>
  <si>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</si>
  <si>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</si>
  <si>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</si>
  <si>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</si>
  <si>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</si>
  <si>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</si>
  <si>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</si>
  <si>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</si>
  <si>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</si>
  <si>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</si>
  <si>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</si>
  <si>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</si>
  <si>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</si>
  <si>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</si>
  <si>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</si>
  <si>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</si>
  <si>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</si>
  <si>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</si>
  <si>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</si>
  <si>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</si>
  <si>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</si>
  <si>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</si>
  <si>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</si>
  <si>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</si>
  <si>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</si>
  <si>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</si>
  <si>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</si>
  <si>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</si>
  <si>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</si>
  <si>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</si>
  <si>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</si>
  <si>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</si>
  <si>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</si>
  <si>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</si>
  <si>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</si>
  <si>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</si>
  <si>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</si>
  <si>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</si>
  <si>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</si>
  <si>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</si>
  <si>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</si>
  <si>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</si>
  <si>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</si>
  <si>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</si>
  <si>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</si>
  <si>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</si>
  <si>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</si>
  <si>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</si>
  <si>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</si>
  <si>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</si>
  <si>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</si>
  <si>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</si>
  <si>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</si>
  <si>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</si>
  <si>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</si>
  <si>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</si>
  <si>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</si>
  <si>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</si>
  <si>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</si>
  <si>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</si>
  <si>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</si>
  <si>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</si>
  <si>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</si>
  <si>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</si>
  <si>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</si>
  <si>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</si>
  <si>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</si>
  <si>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</si>
  <si>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</si>
  <si>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</si>
  <si>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</si>
  <si>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</si>
  <si>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</si>
  <si>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</si>
  <si>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</si>
  <si>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</si>
  <si>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</si>
  <si>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</si>
  <si>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</si>
  <si>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</si>
  <si>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</si>
  <si>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</si>
  <si>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</si>
  <si>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</si>
  <si>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</si>
  <si>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</si>
  <si>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</si>
  <si>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</si>
  <si>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</si>
  <si>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</si>
  <si>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</si>
  <si>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</si>
  <si>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</si>
  <si>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</si>
  <si>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</si>
  <si>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</si>
  <si>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</si>
  <si>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</si>
  <si>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</si>
  <si>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</si>
  <si>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</si>
  <si>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</si>
  <si>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</si>
  <si>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</si>
  <si>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</si>
  <si>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</si>
  <si>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</si>
  <si>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</si>
  <si>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</si>
  <si>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</si>
  <si>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</si>
  <si>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</si>
  <si>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</si>
  <si>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</si>
  <si>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</si>
  <si>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</si>
  <si>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</si>
  <si>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</si>
  <si>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</si>
  <si>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</si>
  <si>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</si>
  <si>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</si>
  <si>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</si>
  <si>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</si>
  <si>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</si>
  <si>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</si>
  <si>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</si>
  <si>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</si>
  <si>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</si>
  <si>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</si>
  <si>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</si>
  <si>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</si>
  <si>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</si>
  <si>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</si>
  <si>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</si>
  <si>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</si>
  <si>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</si>
  <si>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</si>
  <si>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</si>
  <si>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</si>
  <si>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</si>
  <si>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</si>
  <si>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</si>
  <si>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</si>
  <si>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</si>
  <si>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</si>
  <si>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</si>
  <si>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</si>
  <si>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</si>
  <si>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</si>
  <si>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</si>
  <si>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</si>
  <si>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</si>
  <si>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</si>
  <si>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</si>
  <si>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</si>
  <si>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</si>
  <si>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</si>
  <si>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</si>
  <si>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</si>
  <si>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</si>
  <si>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</si>
  <si>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</si>
  <si>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</si>
  <si>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</si>
  <si>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</si>
  <si>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</si>
  <si>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</si>
  <si>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</si>
  <si>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</si>
  <si>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</si>
  <si>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</si>
  <si>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</si>
  <si>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</si>
  <si>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</si>
  <si>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</si>
  <si>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</si>
  <si>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</si>
  <si>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</si>
  <si>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</si>
  <si>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</si>
  <si>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</si>
  <si>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</si>
  <si>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</si>
  <si>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</si>
  <si>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</si>
  <si>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</si>
  <si>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</si>
  <si>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</si>
  <si>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</si>
  <si>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</si>
  <si>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</si>
  <si>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</si>
  <si>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</si>
  <si>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</si>
  <si>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</si>
  <si>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</si>
  <si>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</si>
  <si>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</si>
  <si>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</si>
  <si>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</si>
  <si>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</si>
  <si>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</si>
  <si>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</si>
  <si>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</si>
  <si>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</si>
  <si>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</si>
  <si>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</si>
  <si>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</si>
  <si>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</si>
  <si>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</si>
  <si>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</si>
  <si>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</si>
  <si>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</si>
  <si>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</si>
  <si>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</si>
  <si>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</si>
  <si>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</si>
  <si>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</si>
  <si>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</si>
  <si>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</si>
  <si>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</si>
  <si>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</si>
  <si>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</si>
  <si>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</si>
  <si>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</si>
  <si>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</si>
  <si>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</si>
  <si>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</si>
  <si>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</si>
  <si>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</si>
  <si>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</si>
  <si>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</si>
  <si>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</si>
  <si>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</si>
  <si>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</si>
  <si>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</si>
  <si>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</si>
  <si>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</si>
  <si>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</si>
  <si>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</si>
  <si>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</si>
  <si>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</si>
  <si>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</si>
  <si>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</si>
  <si>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</si>
  <si>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</si>
  <si>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</si>
  <si>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</si>
  <si>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</si>
  <si>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</si>
  <si>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</si>
  <si>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</si>
  <si>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</si>
  <si>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</si>
  <si>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</si>
  <si>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</si>
  <si>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</si>
  <si>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</si>
  <si>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</si>
  <si>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</si>
  <si>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</si>
  <si>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</si>
  <si>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</si>
  <si>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</si>
  <si>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</si>
  <si>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</si>
  <si>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</si>
  <si>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</si>
  <si>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</si>
  <si>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</si>
  <si>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</si>
  <si>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</si>
  <si>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</si>
  <si>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</si>
  <si>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</si>
  <si>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</si>
  <si>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</si>
  <si>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</si>
  <si>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</si>
  <si>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</si>
  <si>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</si>
  <si>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</si>
  <si>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</si>
  <si>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</si>
  <si>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</si>
  <si>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</si>
  <si>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</si>
  <si>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</si>
  <si>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</si>
  <si>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</si>
  <si>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</si>
  <si>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</si>
  <si>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</si>
  <si>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</si>
  <si>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</si>
  <si>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</si>
  <si>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</si>
  <si>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</si>
  <si>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</si>
  <si>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</si>
  <si>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</si>
  <si>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</si>
  <si>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</si>
  <si>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</si>
  <si>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</si>
  <si>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</si>
  <si>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</si>
  <si>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</si>
  <si>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</si>
  <si>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</si>
  <si>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</si>
  <si>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</si>
  <si>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</si>
  <si>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</si>
  <si>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</si>
  <si>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</si>
  <si>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</si>
  <si>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</si>
  <si>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</si>
  <si>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</si>
  <si>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</si>
  <si>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</si>
  <si>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</si>
  <si>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</si>
  <si>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</si>
  <si>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</si>
  <si>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</si>
  <si>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</si>
  <si>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</si>
  <si>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</si>
  <si>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</si>
  <si>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</si>
  <si>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</si>
  <si>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</si>
  <si>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</si>
  <si>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</si>
  <si>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</si>
  <si>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</si>
  <si>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</si>
  <si>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</si>
  <si>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</si>
  <si>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</si>
  <si>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</si>
  <si>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</si>
  <si>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</si>
  <si>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</si>
  <si>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</si>
  <si>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</si>
  <si>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</si>
  <si>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</si>
  <si>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</si>
  <si>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</si>
  <si>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</si>
  <si>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</si>
  <si>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</si>
  <si>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</si>
  <si>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</si>
  <si>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</si>
  <si>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</si>
  <si>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</si>
  <si>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</si>
  <si>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</si>
  <si>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</si>
  <si>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</si>
  <si>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</si>
  <si>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</si>
  <si>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</si>
  <si>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</si>
  <si>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</si>
  <si>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</si>
  <si>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</si>
  <si>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</si>
  <si>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</si>
  <si>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</si>
  <si>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</si>
  <si>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</si>
  <si>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</si>
  <si>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</si>
  <si>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</si>
  <si>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</si>
  <si>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</si>
  <si>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</si>
  <si>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</si>
  <si>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</si>
  <si>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</si>
  <si>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</si>
  <si>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</si>
  <si>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</si>
  <si>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</si>
  <si>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</si>
  <si>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</si>
  <si>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</si>
  <si>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</si>
  <si>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</si>
  <si>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</si>
  <si>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</si>
  <si>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</si>
  <si>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</si>
  <si>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</si>
  <si>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</si>
  <si>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</si>
  <si>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</si>
  <si>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</si>
  <si>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</si>
  <si>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</si>
  <si>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</si>
  <si>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</si>
  <si>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</si>
  <si>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</si>
  <si>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</si>
  <si>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</si>
  <si>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</si>
  <si>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</si>
  <si>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</si>
  <si>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</si>
  <si>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</si>
  <si>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</si>
  <si>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</si>
  <si>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</si>
  <si>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</si>
  <si>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</si>
  <si>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</si>
  <si>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</si>
  <si>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</si>
  <si>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</si>
  <si>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</si>
  <si>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</si>
  <si>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</si>
  <si>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</si>
  <si>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</si>
  <si>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</si>
  <si>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</si>
  <si>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</si>
  <si>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</si>
  <si>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</si>
  <si>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</si>
  <si>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</si>
  <si>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</si>
  <si>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</si>
  <si>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</si>
  <si>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</si>
  <si>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</si>
  <si>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</si>
  <si>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</si>
  <si>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</si>
  <si>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</si>
  <si>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</si>
  <si>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</si>
  <si>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</si>
  <si>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</si>
  <si>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</si>
  <si>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</si>
  <si>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</si>
  <si>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</si>
  <si>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</si>
  <si>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</si>
  <si>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</si>
  <si>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</si>
  <si>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</si>
  <si>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</si>
  <si>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</si>
  <si>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</si>
  <si>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</si>
  <si>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</si>
  <si>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</si>
  <si>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</si>
  <si>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</si>
  <si>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</si>
  <si>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</si>
  <si>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</si>
  <si>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</si>
  <si>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</si>
  <si>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</si>
  <si>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</si>
  <si>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</si>
  <si>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</si>
  <si>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</si>
  <si>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</si>
  <si>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</si>
  <si>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</si>
  <si>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</si>
  <si>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</si>
  <si>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</si>
  <si>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</si>
  <si>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</si>
  <si>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</si>
  <si>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</si>
  <si>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</si>
  <si>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</si>
  <si>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</si>
  <si>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</si>
  <si>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</si>
  <si>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</si>
  <si>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</si>
  <si>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</si>
  <si>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</si>
  <si>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</si>
  <si>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</si>
  <si>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</si>
  <si>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</si>
  <si>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</si>
  <si>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</si>
  <si>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</si>
  <si>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</si>
  <si>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</si>
  <si>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</si>
  <si>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</si>
  <si>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</si>
  <si>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</si>
  <si>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</si>
  <si>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</si>
  <si>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</si>
  <si>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</si>
  <si>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</si>
  <si>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</si>
  <si>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</si>
  <si>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</si>
  <si>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</si>
  <si>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</si>
  <si>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</si>
  <si>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</si>
  <si>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</si>
  <si>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</si>
  <si>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</si>
  <si>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</si>
  <si>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</si>
  <si>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</si>
  <si>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</si>
  <si>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</si>
  <si>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</si>
  <si>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</si>
  <si>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</si>
  <si>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</si>
  <si>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</si>
  <si>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</si>
  <si>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</si>
  <si>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</si>
  <si>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</si>
  <si>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</si>
  <si>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</si>
  <si>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</si>
  <si>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</si>
  <si>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</si>
  <si>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</si>
  <si>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</si>
  <si>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</si>
  <si>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</si>
  <si>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</si>
  <si>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</si>
  <si>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</si>
  <si>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</si>
  <si>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</si>
  <si>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</si>
  <si>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</si>
  <si>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</si>
  <si>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</si>
  <si>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</si>
  <si>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</si>
  <si>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</si>
  <si>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</si>
  <si>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</si>
  <si>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</si>
  <si>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</si>
  <si>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</si>
  <si>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</si>
  <si>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</si>
  <si>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</si>
  <si>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</si>
  <si>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</si>
  <si>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</si>
  <si>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</si>
  <si>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</si>
  <si>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</si>
  <si>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</si>
  <si>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</si>
  <si>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</si>
  <si>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</si>
  <si>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</si>
  <si>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</si>
  <si>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</si>
  <si>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</si>
  <si>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</si>
  <si>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</si>
  <si>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</si>
  <si>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</si>
  <si>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</si>
  <si>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</si>
  <si>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</si>
  <si>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</si>
  <si>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</si>
  <si>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</si>
  <si>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</si>
  <si>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</si>
  <si>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</si>
  <si>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</si>
  <si>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</si>
  <si>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</si>
  <si>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</si>
  <si>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</si>
  <si>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</si>
  <si>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</si>
  <si>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</si>
  <si>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</si>
  <si>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</si>
  <si>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</si>
  <si>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</si>
  <si>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</si>
  <si>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</si>
  <si>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</si>
  <si>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</si>
  <si>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</si>
  <si>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</si>
  <si>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</si>
  <si>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</si>
  <si>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</si>
  <si>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</si>
  <si>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</si>
  <si>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</si>
  <si>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</si>
  <si>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</si>
  <si>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</si>
  <si>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</si>
  <si>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</si>
  <si>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</si>
  <si>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</si>
  <si>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</si>
  <si>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</si>
  <si>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</si>
  <si>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</si>
  <si>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</si>
  <si>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</si>
  <si>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</si>
  <si>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</si>
  <si>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</si>
  <si>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</si>
  <si>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</si>
  <si>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</si>
  <si>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</si>
  <si>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</si>
  <si>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</si>
  <si>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</si>
  <si>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</si>
  <si>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</si>
  <si>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</si>
  <si>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</si>
  <si>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</si>
  <si>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</si>
  <si>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</si>
  <si>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</si>
  <si>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</si>
  <si>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</si>
  <si>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</si>
  <si>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</si>
  <si>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</si>
  <si>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</si>
  <si>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</si>
  <si>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</si>
  <si>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</si>
  <si>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</si>
  <si>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</si>
  <si>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</si>
  <si>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</si>
  <si>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</si>
  <si>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</si>
  <si>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</si>
  <si>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</si>
  <si>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</si>
  <si>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</si>
  <si>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</si>
  <si>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</si>
  <si>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</si>
  <si>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</si>
  <si>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</si>
  <si>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</si>
  <si>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</si>
  <si>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</si>
  <si>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</si>
  <si>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</si>
  <si>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</si>
  <si>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</si>
  <si>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</si>
  <si>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</si>
  <si>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</si>
  <si>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</si>
  <si>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</si>
  <si>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</si>
  <si>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</si>
  <si>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</si>
  <si>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</si>
  <si>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</si>
  <si>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</si>
  <si>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</si>
  <si>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</si>
  <si>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</si>
  <si>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</si>
  <si>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</si>
  <si>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</si>
  <si>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</si>
  <si>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</si>
  <si>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</si>
  <si>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</si>
  <si>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</si>
  <si>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</si>
  <si>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</si>
  <si>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</si>
  <si>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</si>
  <si>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</si>
  <si>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</si>
  <si>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</si>
  <si>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</si>
  <si>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</si>
  <si>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</si>
  <si>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</si>
  <si>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</si>
  <si>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</si>
  <si>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</si>
  <si>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</si>
  <si>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</si>
  <si>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</si>
  <si>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</si>
  <si>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</si>
  <si>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</si>
  <si>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</si>
  <si>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</si>
  <si>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</si>
  <si>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</si>
  <si>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</si>
  <si>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</si>
  <si>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</si>
  <si>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</si>
  <si>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</si>
  <si>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</si>
  <si>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</si>
  <si>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</si>
  <si>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</si>
  <si>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</si>
  <si>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</si>
  <si>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</si>
  <si>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</si>
  <si>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</si>
  <si>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</si>
  <si>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</si>
  <si>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</si>
  <si>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</si>
  <si>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</si>
  <si>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</si>
  <si>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</si>
  <si>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</si>
  <si>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</si>
  <si>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</si>
  <si>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</si>
  <si>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</si>
  <si>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</si>
  <si>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</si>
  <si>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</si>
  <si>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</si>
  <si>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</si>
  <si>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</si>
  <si>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</si>
  <si>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</si>
  <si>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</si>
  <si>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</si>
  <si>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</si>
  <si>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</si>
  <si>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</si>
  <si>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</si>
  <si>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</si>
  <si>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</si>
  <si>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</si>
  <si>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</si>
  <si>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</si>
  <si>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</si>
  <si>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</si>
  <si>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</si>
  <si>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</si>
  <si>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</si>
  <si>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</si>
  <si>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</si>
  <si>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</si>
  <si>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</si>
  <si>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</si>
  <si>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</si>
  <si>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</si>
  <si>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</si>
  <si>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</si>
  <si>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</si>
  <si>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</si>
  <si>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</si>
  <si>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</si>
  <si>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</si>
  <si>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</si>
  <si>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</si>
  <si>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</si>
  <si>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</si>
  <si>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</si>
  <si>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</si>
  <si>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</si>
  <si>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</si>
  <si>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</si>
  <si>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</si>
  <si>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</si>
  <si>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</si>
  <si>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</si>
  <si>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</si>
  <si>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</si>
  <si>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</si>
  <si>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</si>
  <si>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</si>
  <si>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</si>
  <si>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</si>
  <si>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</si>
  <si>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</si>
  <si>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</si>
  <si>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</si>
  <si>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</si>
  <si>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</si>
  <si>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</si>
  <si>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</si>
  <si>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</si>
  <si>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</si>
  <si>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</si>
  <si>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</si>
  <si>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</si>
  <si>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</si>
  <si>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</si>
  <si>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</si>
  <si>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</si>
  <si>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</si>
  <si>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</si>
  <si>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</si>
  <si>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</si>
  <si>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</si>
  <si>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</si>
  <si>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</si>
  <si>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</si>
  <si>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</si>
  <si>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</si>
  <si>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</si>
  <si>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</si>
  <si>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</si>
  <si>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</si>
  <si>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</si>
  <si>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</si>
  <si>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</si>
  <si>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</si>
  <si>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</si>
  <si>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</si>
  <si>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</si>
  <si>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</si>
  <si>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</si>
  <si>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</si>
  <si>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</si>
  <si>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</si>
  <si>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</si>
  <si>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</si>
  <si>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</si>
  <si>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</si>
  <si>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</si>
  <si>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</si>
  <si>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</si>
  <si>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</si>
  <si>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</si>
  <si>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</si>
  <si>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</si>
  <si>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</si>
  <si>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</si>
  <si>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</si>
  <si>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</si>
  <si>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</si>
  <si>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</si>
  <si>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</si>
  <si>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</si>
  <si>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</si>
  <si>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</si>
  <si>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</si>
  <si>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</si>
  <si>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</si>
  <si>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</si>
  <si>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</si>
  <si>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</si>
  <si>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</si>
  <si>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</si>
  <si>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</si>
  <si>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</si>
  <si>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</si>
  <si>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</si>
  <si>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</si>
  <si>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</si>
  <si>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</si>
  <si>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</si>
  <si>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</si>
  <si>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</si>
  <si>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</si>
  <si>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</si>
  <si>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</si>
  <si>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</si>
  <si>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</si>
  <si>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</si>
  <si>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</si>
  <si>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</si>
  <si>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</si>
  <si>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</si>
  <si>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</si>
  <si>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</si>
  <si>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</si>
  <si>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</si>
  <si>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</si>
  <si>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</si>
  <si>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</si>
  <si>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</si>
  <si>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</si>
  <si>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</si>
  <si>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</si>
  <si>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</si>
  <si>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</si>
  <si>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</si>
  <si>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</si>
  <si>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</si>
  <si>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</si>
  <si>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</si>
  <si>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</si>
  <si>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</si>
  <si>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</si>
  <si>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</si>
  <si>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</si>
  <si>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</si>
  <si>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</si>
  <si>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</si>
  <si>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</si>
  <si>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</si>
  <si>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</si>
  <si>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</si>
  <si>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</si>
  <si>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</si>
  <si>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</si>
  <si>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</si>
  <si>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</si>
  <si>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</si>
  <si>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</si>
  <si>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</si>
  <si>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</si>
  <si>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</si>
  <si>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</si>
  <si>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</si>
  <si>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</si>
  <si>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</si>
  <si>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</si>
  <si>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</si>
  <si>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</si>
  <si>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</si>
  <si>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</si>
  <si>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</si>
  <si>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</si>
  <si>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</si>
  <si>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</si>
  <si>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</si>
  <si>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</si>
  <si>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</si>
  <si>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</si>
  <si>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</si>
  <si>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</si>
  <si>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</si>
  <si>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</si>
  <si>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</si>
  <si>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</si>
  <si>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</si>
  <si>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</si>
  <si>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</si>
  <si>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</si>
  <si>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</si>
  <si>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</si>
  <si>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</si>
  <si>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</si>
  <si>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</si>
  <si>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</si>
  <si>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</si>
  <si>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</si>
  <si>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</si>
  <si>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</si>
  <si>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</si>
  <si>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</si>
  <si>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</si>
  <si>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</si>
  <si>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</si>
  <si>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</si>
  <si>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</si>
  <si>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</si>
  <si>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</si>
  <si>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</si>
  <si>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</si>
  <si>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</si>
  <si>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</si>
  <si>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</si>
  <si>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</si>
  <si>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</si>
  <si>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</si>
  <si>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</si>
  <si>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</si>
  <si>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</si>
  <si>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</si>
  <si>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</si>
  <si>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</si>
  <si>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</si>
  <si>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</si>
  <si>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</si>
  <si>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</si>
  <si>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</si>
  <si>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</si>
  <si>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</si>
  <si>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</si>
  <si>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</si>
  <si>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</si>
  <si>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</si>
  <si>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</si>
  <si>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</si>
  <si>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</si>
  <si>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</si>
  <si>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</si>
  <si>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</si>
  <si>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</si>
  <si>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</si>
  <si>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</si>
  <si>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</si>
  <si>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</si>
  <si>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</si>
  <si>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</si>
  <si>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</si>
  <si>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</si>
  <si>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</si>
  <si>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</si>
  <si>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</si>
  <si>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</si>
  <si>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</si>
  <si>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</si>
  <si>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</si>
  <si>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</si>
  <si>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</si>
  <si>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</si>
  <si>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</si>
  <si>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</si>
  <si>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</si>
  <si>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</si>
  <si>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</si>
  <si>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</si>
  <si>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</si>
  <si>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</si>
  <si>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</si>
  <si>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</si>
  <si>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</si>
  <si>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</si>
  <si>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</si>
  <si>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</si>
  <si>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</si>
  <si>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</si>
  <si>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</si>
  <si>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</si>
  <si>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</si>
  <si>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</si>
  <si>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</si>
  <si>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</si>
  <si>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</si>
  <si>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</si>
  <si>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</si>
  <si>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</si>
  <si>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</si>
  <si>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</si>
  <si>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</si>
  <si>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</si>
  <si>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</si>
  <si>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</si>
  <si>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</si>
  <si>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</si>
  <si>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</si>
  <si>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</si>
  <si>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</si>
  <si>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</si>
  <si>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</si>
  <si>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</si>
  <si>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</si>
  <si>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</si>
  <si>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</si>
  <si>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</si>
  <si>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</si>
  <si>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</si>
  <si>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</si>
  <si>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</si>
  <si>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</si>
  <si>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</si>
  <si>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</si>
  <si>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</si>
  <si>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</si>
  <si>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</si>
  <si>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</si>
  <si>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</si>
  <si>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</si>
  <si>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</si>
  <si>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</si>
  <si>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</si>
  <si>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</si>
  <si>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</si>
  <si>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</si>
  <si>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</si>
  <si>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</si>
  <si>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</si>
  <si>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</si>
  <si>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</si>
  <si>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</si>
  <si>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</si>
  <si>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</si>
  <si>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</si>
  <si>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</si>
  <si>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</si>
  <si>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</si>
  <si>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</si>
  <si>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</si>
  <si>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</si>
  <si>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</si>
  <si>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</si>
  <si>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</si>
  <si>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</si>
  <si>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</si>
  <si>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</si>
  <si>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</si>
  <si>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</si>
  <si>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</si>
  <si>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</si>
  <si>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</si>
  <si>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</si>
  <si>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</si>
  <si>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</si>
  <si>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</si>
  <si>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</si>
  <si>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</si>
  <si>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</si>
  <si>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</si>
  <si>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</si>
  <si>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</si>
  <si>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</si>
  <si>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</si>
  <si>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</si>
  <si>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</si>
  <si>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</si>
  <si>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</si>
  <si>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</si>
  <si>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</si>
  <si>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</si>
  <si>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</si>
  <si>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</si>
  <si>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</si>
  <si>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</si>
  <si>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</si>
  <si>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</si>
  <si>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</si>
  <si>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</si>
  <si>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</si>
  <si>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</si>
  <si>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</si>
  <si>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</si>
  <si>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</si>
  <si>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</si>
  <si>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</si>
  <si>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</si>
  <si>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</si>
  <si>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</si>
  <si>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</si>
  <si>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</si>
  <si>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</si>
  <si>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</si>
  <si>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</si>
  <si>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</si>
  <si>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</si>
  <si>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</si>
  <si>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</si>
  <si>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</si>
  <si>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</si>
  <si>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</si>
  <si>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</si>
  <si>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</si>
  <si>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</si>
  <si>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</si>
  <si>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</si>
  <si>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</si>
  <si>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</si>
  <si>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</si>
  <si>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</si>
  <si>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</si>
  <si>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</si>
  <si>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</si>
  <si>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</si>
  <si>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</si>
  <si>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</si>
  <si>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</si>
  <si>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</si>
  <si>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</si>
  <si>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</si>
  <si>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</si>
  <si>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</si>
  <si>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</si>
  <si>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</si>
  <si>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</si>
  <si>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</si>
  <si>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</si>
  <si>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</si>
  <si>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</si>
  <si>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</si>
  <si>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</si>
  <si>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</si>
  <si>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</si>
  <si>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</si>
  <si>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</si>
  <si>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</si>
  <si>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</si>
  <si>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</si>
  <si>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</si>
  <si>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</si>
  <si>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</si>
  <si>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</si>
  <si>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</si>
  <si>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</si>
  <si>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</si>
  <si>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</si>
  <si>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</si>
  <si>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</si>
  <si>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</si>
  <si>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</si>
  <si>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</si>
  <si>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</si>
  <si>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</si>
  <si>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</si>
  <si>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</si>
  <si>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</si>
  <si>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</si>
  <si>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</si>
  <si>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</si>
  <si>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</si>
  <si>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</si>
  <si>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</si>
  <si>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</si>
  <si>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</si>
  <si>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</si>
  <si>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</si>
  <si>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</si>
  <si>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</si>
  <si>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</si>
  <si>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</si>
  <si>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</si>
  <si>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</si>
  <si>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</si>
  <si>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</si>
  <si>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</si>
  <si>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</si>
  <si>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</si>
  <si>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</si>
  <si>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</si>
  <si>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</si>
  <si>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</si>
  <si>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</si>
  <si>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</si>
  <si>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</si>
  <si>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</si>
  <si>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</si>
  <si>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</si>
  <si>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</si>
  <si>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</si>
  <si>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</si>
  <si>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</si>
  <si>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</si>
  <si>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</si>
  <si>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</si>
  <si>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</si>
  <si>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</si>
  <si>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</si>
  <si>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</si>
  <si>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</si>
  <si>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</si>
  <si>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</si>
  <si>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</si>
  <si>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</si>
  <si>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</si>
  <si>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</si>
  <si>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</si>
  <si>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</si>
  <si>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</si>
  <si>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</si>
  <si>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</si>
  <si>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</si>
  <si>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</si>
  <si>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</si>
  <si>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</si>
  <si>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</si>
  <si>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</si>
  <si>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</si>
  <si>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</si>
  <si>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</si>
  <si>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</si>
  <si>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</si>
  <si>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</si>
  <si>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</si>
  <si>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</si>
  <si>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</si>
  <si>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</si>
  <si>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</si>
  <si>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</si>
  <si>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</si>
  <si>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</si>
  <si>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</si>
  <si>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</si>
  <si>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</si>
  <si>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</si>
  <si>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</si>
  <si>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</si>
  <si>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</si>
  <si>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</si>
  <si>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</si>
  <si>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</si>
  <si>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</si>
  <si>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</si>
  <si>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</si>
  <si>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</si>
  <si>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</si>
  <si>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</si>
  <si>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</si>
  <si>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</si>
  <si>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</si>
  <si>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</si>
  <si>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</si>
  <si>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</si>
  <si>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</si>
  <si>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</si>
  <si>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</si>
  <si>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</si>
  <si>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</si>
  <si>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</si>
  <si>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</si>
  <si>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</si>
  <si>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</si>
  <si>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</si>
  <si>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</si>
  <si>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</si>
  <si>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</si>
  <si>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</si>
  <si>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</si>
  <si>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</si>
  <si>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</si>
  <si>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</si>
  <si>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</si>
  <si>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</si>
  <si>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</si>
  <si>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</si>
  <si>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</si>
  <si>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</si>
  <si>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</si>
  <si>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</si>
  <si>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</si>
  <si>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</si>
  <si>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</si>
  <si>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</si>
  <si>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</si>
  <si>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</si>
  <si>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</si>
  <si>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</si>
  <si>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</si>
  <si>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</si>
  <si>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</si>
  <si>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</si>
  <si>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</si>
  <si>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</si>
  <si>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</si>
  <si>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</si>
  <si>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</si>
  <si>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</si>
  <si>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</si>
  <si>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</si>
  <si>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</si>
  <si>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</si>
  <si>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</si>
  <si>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</si>
  <si>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</si>
  <si>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</si>
  <si>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</si>
  <si>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</si>
  <si>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</si>
  <si>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</si>
  <si>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</si>
  <si>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</si>
  <si>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</si>
  <si>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</si>
  <si>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</si>
  <si>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</si>
  <si>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</si>
  <si>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</si>
  <si>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</si>
  <si>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</si>
  <si>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</si>
  <si>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</si>
  <si>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</si>
  <si>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</si>
  <si>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</si>
  <si>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</si>
  <si>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</si>
  <si>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</si>
  <si>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</si>
  <si>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</si>
  <si>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</si>
  <si>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</si>
  <si>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</si>
  <si>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</si>
  <si>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</si>
  <si>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</si>
  <si>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</si>
  <si>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</si>
  <si>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</si>
  <si>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</si>
  <si>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</si>
  <si>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</si>
  <si>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</si>
  <si>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</si>
  <si>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</si>
  <si>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</si>
  <si>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</si>
  <si>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</si>
  <si>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</si>
  <si>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</si>
  <si>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</si>
  <si>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</si>
  <si>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</si>
  <si>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</si>
  <si>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</si>
  <si>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</si>
  <si>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</si>
  <si>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</si>
  <si>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</si>
  <si>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</si>
  <si>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</si>
  <si>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</si>
  <si>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</si>
  <si>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</si>
  <si>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</si>
  <si>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</si>
  <si>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</si>
  <si>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</si>
  <si>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</si>
  <si>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</si>
  <si>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</si>
  <si>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</si>
  <si>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</si>
  <si>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</si>
  <si>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</si>
  <si>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</si>
  <si>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</si>
  <si>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</si>
  <si>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</si>
  <si>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</si>
  <si>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</si>
  <si>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</si>
  <si>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</si>
  <si>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</si>
  <si>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</si>
  <si>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</si>
  <si>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</si>
  <si>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</si>
  <si>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</si>
  <si>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</si>
  <si>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</si>
  <si>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</si>
  <si>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</si>
  <si>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</si>
  <si>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</si>
  <si>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</si>
  <si>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</si>
  <si>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</si>
  <si>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</si>
  <si>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</si>
  <si>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</si>
  <si>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</si>
  <si>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</si>
  <si>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</si>
  <si>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</si>
  <si>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</si>
  <si>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</si>
  <si>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</si>
  <si>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</si>
  <si>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</si>
  <si>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</si>
  <si>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</si>
  <si>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</si>
  <si>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</si>
  <si>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</si>
  <si>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</si>
  <si>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</si>
  <si>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</si>
  <si>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</si>
  <si>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</si>
  <si>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</si>
  <si>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</si>
  <si>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</si>
  <si>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</si>
  <si>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</si>
  <si>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</si>
  <si>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</si>
  <si>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</si>
  <si>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</si>
  <si>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</si>
  <si>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</si>
  <si>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</si>
  <si>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</si>
  <si>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</si>
  <si>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</si>
  <si>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</si>
  <si>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</si>
  <si>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</si>
  <si>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</si>
  <si>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</si>
  <si>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</si>
  <si>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</si>
  <si>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</si>
  <si>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</si>
  <si>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</si>
  <si>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</si>
  <si>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</si>
  <si>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</si>
  <si>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</si>
  <si>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</si>
  <si>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</si>
  <si>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</si>
  <si>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</si>
  <si>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</si>
  <si>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</si>
  <si>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</si>
  <si>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</si>
  <si>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</si>
  <si>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</si>
  <si>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</si>
  <si>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</si>
  <si>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</si>
  <si>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</si>
  <si>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</si>
  <si>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</si>
  <si>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</si>
  <si>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</si>
  <si>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</si>
  <si>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</si>
  <si>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</si>
  <si>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</si>
  <si>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</si>
  <si>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</si>
  <si>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</si>
  <si>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</si>
  <si>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</si>
  <si>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</si>
  <si>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</si>
  <si>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</si>
  <si>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</si>
  <si>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</si>
  <si>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</si>
  <si>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</si>
  <si>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</si>
  <si>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</si>
  <si>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</si>
  <si>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</si>
  <si>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</si>
  <si>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</si>
  <si>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</si>
  <si>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</si>
  <si>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</si>
  <si>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</si>
  <si>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</si>
  <si>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</si>
  <si>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</si>
  <si>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</si>
  <si>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</si>
  <si>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</si>
  <si>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</si>
  <si>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</si>
  <si>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</si>
  <si>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</si>
  <si>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</si>
  <si>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</si>
  <si>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</si>
  <si>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</si>
  <si>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</si>
  <si>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</si>
  <si>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</si>
  <si>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</si>
  <si>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</si>
  <si>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</si>
  <si>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</si>
  <si>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</si>
  <si>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</si>
  <si>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</si>
  <si>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</si>
  <si>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</si>
  <si>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</si>
  <si>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</si>
  <si>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</si>
  <si>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</si>
  <si>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</si>
  <si>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</si>
  <si>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</si>
  <si>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</si>
  <si>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</si>
  <si>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</si>
  <si>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</si>
  <si>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</si>
  <si>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</si>
  <si>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</si>
  <si>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</si>
  <si>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</si>
  <si>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</si>
  <si>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</si>
  <si>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</si>
  <si>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</si>
  <si>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</si>
  <si>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</si>
  <si>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</si>
  <si>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</si>
  <si>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</si>
  <si>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</si>
  <si>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</si>
  <si>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</si>
  <si>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</si>
  <si>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</si>
  <si>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</si>
  <si>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</si>
  <si>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</si>
  <si>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</si>
  <si>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</si>
  <si>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</si>
  <si>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</si>
  <si>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</si>
  <si>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</si>
  <si>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</si>
  <si>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</si>
  <si>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</si>
  <si>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</si>
  <si>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</si>
  <si>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</si>
  <si>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</si>
  <si>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</si>
  <si>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</si>
  <si>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</si>
  <si>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</si>
  <si>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</si>
  <si>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</si>
  <si>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</si>
  <si>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</si>
  <si>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</si>
  <si>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</si>
  <si>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</si>
  <si>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</si>
  <si>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</si>
  <si>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</si>
  <si>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</si>
  <si>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</si>
  <si>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</si>
  <si>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</si>
  <si>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</si>
  <si>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</si>
  <si>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</si>
  <si>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</si>
  <si>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</si>
  <si>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</si>
  <si>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</si>
  <si>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</si>
  <si>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</si>
  <si>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</si>
  <si>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</si>
  <si>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</si>
  <si>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</si>
  <si>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</si>
  <si>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</si>
  <si>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</si>
  <si>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</si>
  <si>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</si>
  <si>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</si>
  <si>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</si>
  <si>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</si>
  <si>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</si>
  <si>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</si>
  <si>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</si>
  <si>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</si>
  <si>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</si>
  <si>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</si>
  <si>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</si>
  <si>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</si>
  <si>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</si>
  <si>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</si>
  <si>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</si>
  <si>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</si>
  <si>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</si>
  <si>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</si>
  <si>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</si>
  <si>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</si>
  <si>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</si>
  <si>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</si>
  <si>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</si>
  <si>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</si>
  <si>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</si>
  <si>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</si>
  <si>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</si>
  <si>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</si>
  <si>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</si>
  <si>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</si>
  <si>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</si>
  <si>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</si>
  <si>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</si>
  <si>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</si>
  <si>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</si>
  <si>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</si>
  <si>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</si>
  <si>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</si>
  <si>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</si>
  <si>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</si>
  <si>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</si>
  <si>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</si>
  <si>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</si>
  <si>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</si>
  <si>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</si>
  <si>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</si>
  <si>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</si>
  <si>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</si>
  <si>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</si>
  <si>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</si>
  <si>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</si>
  <si>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</si>
  <si>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</si>
  <si>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</si>
  <si>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</si>
  <si>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</si>
  <si>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</si>
  <si>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</si>
  <si>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</si>
  <si>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</si>
  <si>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</si>
  <si>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</si>
  <si>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</si>
  <si>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</si>
  <si>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</si>
  <si>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</si>
  <si>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</si>
  <si>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</si>
  <si>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</si>
  <si>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</si>
  <si>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</si>
  <si>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</si>
  <si>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</si>
  <si>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</si>
  <si>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</si>
  <si>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</si>
  <si>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</si>
  <si>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</si>
  <si>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</si>
  <si>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</si>
  <si>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</si>
  <si>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</si>
  <si>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</si>
  <si>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</si>
  <si>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</si>
  <si>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</si>
  <si>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</si>
  <si>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</si>
  <si>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</si>
  <si>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</si>
  <si>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</si>
  <si>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</si>
  <si>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</si>
  <si>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</si>
  <si>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</si>
  <si>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</si>
  <si>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</si>
  <si>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</si>
  <si>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</si>
  <si>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</si>
  <si>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</si>
  <si>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</si>
  <si>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</si>
  <si>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</si>
  <si>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</si>
  <si>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</si>
  <si>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</si>
  <si>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</si>
  <si>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</si>
  <si>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</si>
  <si>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</si>
  <si>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</si>
  <si>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</si>
  <si>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</si>
  <si>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</si>
  <si>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</si>
  <si>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</si>
  <si>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</si>
  <si>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</si>
  <si>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</si>
  <si>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</si>
  <si>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</si>
  <si>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</si>
  <si>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</si>
  <si>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</si>
  <si>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</si>
  <si>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</si>
  <si>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</si>
  <si>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</si>
  <si>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</si>
  <si>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</si>
  <si>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</si>
  <si>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</si>
  <si>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</si>
  <si>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</si>
  <si>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</si>
  <si>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</si>
  <si>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</si>
  <si>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</si>
  <si>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</si>
  <si>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</si>
  <si>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</si>
  <si>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</si>
  <si>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</si>
  <si>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</si>
  <si>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</si>
  <si>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</si>
  <si>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</si>
  <si>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</si>
  <si>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</si>
  <si>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</si>
  <si>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</si>
  <si>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</si>
  <si>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</si>
  <si>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</si>
  <si>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</si>
  <si>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</si>
  <si>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</si>
  <si>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</si>
  <si>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</si>
  <si>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</si>
  <si>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</si>
  <si>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</si>
  <si>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</si>
  <si>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</si>
  <si>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</si>
  <si>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</si>
  <si>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</si>
  <si>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</si>
  <si>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</si>
  <si>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</si>
  <si>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</si>
  <si>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</si>
  <si>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</si>
  <si>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</si>
  <si>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</si>
  <si>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</si>
  <si>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</si>
  <si>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</si>
  <si>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</si>
  <si>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</si>
  <si>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</si>
  <si>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</si>
  <si>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</si>
  <si>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</si>
  <si>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</si>
  <si>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</si>
  <si>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</si>
  <si>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</si>
  <si>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</si>
  <si>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</si>
  <si>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</si>
  <si>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</si>
  <si>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</si>
  <si>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</si>
  <si>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</si>
  <si>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</si>
  <si>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</si>
  <si>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</si>
  <si>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</si>
  <si>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</si>
  <si>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</si>
  <si>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</si>
  <si>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</si>
  <si>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</si>
  <si>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</si>
  <si>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</si>
  <si>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</si>
  <si>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</si>
  <si>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</si>
  <si>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</si>
  <si>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</si>
  <si>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</si>
  <si>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</si>
  <si>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</si>
  <si>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</si>
  <si>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</si>
  <si>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</si>
  <si>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</si>
  <si>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</si>
  <si>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</si>
  <si>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</si>
  <si>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</si>
  <si>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</si>
  <si>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</si>
  <si>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</si>
  <si>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</si>
  <si>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</si>
  <si>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</si>
  <si>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</si>
  <si>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</si>
  <si>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</si>
  <si>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</si>
  <si>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</si>
  <si>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</si>
  <si>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</si>
  <si>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</si>
  <si>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</si>
  <si>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</si>
  <si>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</si>
  <si>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</si>
  <si>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</si>
  <si>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</si>
  <si>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</si>
  <si>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</si>
  <si>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</si>
  <si>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</si>
  <si>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</si>
  <si>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</si>
  <si>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</si>
  <si>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</si>
  <si>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</si>
  <si>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</si>
  <si>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</si>
  <si>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</si>
  <si>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</si>
  <si>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</si>
  <si>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</si>
  <si>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</si>
  <si>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</si>
  <si>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</si>
  <si>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</si>
  <si>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</si>
  <si>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</si>
  <si>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</si>
  <si>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</si>
  <si>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</si>
  <si>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</si>
  <si>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</si>
  <si>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</si>
  <si>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</si>
  <si>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</si>
  <si>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</si>
  <si>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</si>
  <si>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</si>
  <si>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</si>
  <si>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</si>
  <si>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</si>
  <si>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</si>
  <si>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</si>
  <si>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</si>
  <si>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</si>
  <si>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</si>
  <si>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</si>
  <si>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</si>
  <si>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</si>
  <si>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</si>
  <si>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</si>
  <si>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</si>
  <si>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</si>
  <si>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</si>
  <si>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</si>
  <si>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</si>
  <si>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</si>
  <si>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</si>
  <si>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</si>
  <si>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</si>
  <si>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</si>
  <si>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</si>
  <si>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</si>
  <si>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</si>
  <si>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</si>
  <si>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</si>
  <si>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</si>
  <si>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</si>
  <si>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</si>
  <si>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</si>
  <si>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</si>
  <si>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</si>
  <si>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</si>
  <si>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</si>
  <si>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</si>
  <si>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</si>
  <si>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</si>
  <si>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</si>
  <si>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</si>
  <si>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</si>
  <si>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</si>
  <si>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</si>
  <si>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</si>
  <si>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</si>
  <si>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</si>
  <si>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</si>
  <si>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</si>
  <si>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</si>
  <si>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</si>
  <si>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</si>
  <si>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</si>
  <si>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</si>
  <si>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</si>
  <si>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</si>
  <si>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</si>
  <si>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</si>
  <si>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</si>
  <si>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</si>
  <si>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</si>
  <si>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</si>
  <si>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</si>
  <si>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</si>
  <si>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</si>
  <si>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</si>
  <si>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</si>
  <si>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</si>
  <si>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</si>
  <si>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</si>
  <si>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</si>
  <si>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</si>
  <si>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</si>
  <si>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</si>
  <si>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</si>
  <si>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</si>
  <si>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</si>
  <si>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</si>
  <si>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</si>
  <si>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</si>
  <si>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</si>
  <si>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</si>
  <si>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</si>
  <si>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</si>
  <si>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</si>
  <si>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</si>
  <si>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</si>
  <si>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</si>
  <si>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</si>
  <si>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</si>
  <si>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</si>
  <si>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</si>
  <si>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</si>
  <si>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</si>
  <si>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</si>
  <si>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</si>
  <si>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</si>
  <si>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</si>
  <si>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</si>
  <si>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</si>
  <si>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</si>
  <si>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</si>
  <si>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</si>
  <si>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</si>
  <si>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</si>
  <si>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</si>
  <si>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</si>
  <si>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</si>
  <si>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</si>
  <si>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</si>
  <si>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</si>
  <si>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</si>
  <si>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</si>
  <si>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</si>
  <si>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</si>
  <si>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</si>
  <si>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</si>
  <si>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</si>
  <si>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</si>
  <si>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</si>
  <si>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</si>
  <si>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</si>
  <si>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</si>
  <si>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</si>
  <si>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</si>
  <si>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</si>
  <si>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</si>
  <si>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</si>
  <si>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</si>
  <si>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</si>
  <si>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</si>
  <si>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</si>
  <si>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</si>
  <si>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</si>
  <si>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</si>
  <si>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</si>
  <si>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</si>
  <si>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</si>
  <si>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</si>
  <si>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</si>
  <si>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</si>
  <si>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</si>
  <si>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</si>
  <si>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</si>
  <si>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</si>
  <si>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</si>
  <si>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</si>
  <si>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</si>
  <si>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</si>
  <si>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</si>
  <si>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</si>
  <si>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</si>
  <si>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</si>
  <si>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</si>
  <si>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</si>
  <si>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</si>
  <si>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</si>
  <si>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</si>
  <si>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</si>
  <si>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</si>
  <si>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</si>
  <si>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</si>
  <si>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</si>
  <si>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</si>
  <si>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</si>
  <si>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</si>
  <si>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</si>
  <si>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</si>
  <si>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</si>
  <si>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</si>
  <si>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</si>
  <si>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</si>
  <si>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</si>
  <si>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</si>
  <si>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</si>
  <si>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</si>
  <si>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</si>
  <si>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</si>
  <si>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</si>
  <si>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</si>
  <si>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</si>
  <si>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</si>
  <si>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</si>
  <si>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</si>
  <si>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</si>
  <si>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</si>
  <si>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</si>
  <si>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</si>
  <si>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</si>
  <si>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</si>
  <si>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</si>
  <si>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</si>
  <si>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</si>
  <si>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</si>
  <si>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</si>
  <si>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</si>
  <si>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</si>
  <si>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</si>
  <si>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</si>
  <si>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</si>
  <si>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</si>
  <si>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</si>
  <si>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</si>
  <si>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</si>
  <si>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</si>
  <si>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</si>
  <si>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</si>
  <si>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</si>
  <si>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</si>
  <si>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</si>
  <si>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</si>
  <si>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</si>
  <si>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</si>
  <si>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</si>
  <si>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</si>
  <si>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</si>
  <si>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</si>
  <si>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</si>
  <si>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</si>
  <si>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</si>
  <si>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</si>
  <si>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</si>
  <si>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</si>
  <si>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</si>
  <si>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</si>
  <si>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</si>
  <si>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</si>
  <si>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</si>
  <si>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</si>
  <si>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</si>
  <si>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</si>
  <si>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</si>
  <si>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</si>
  <si>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</si>
  <si>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</si>
  <si>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</si>
  <si>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</si>
  <si>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</si>
  <si>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</si>
  <si>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</si>
  <si>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</si>
  <si>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</si>
  <si>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</si>
  <si>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</si>
  <si>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</si>
  <si>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</si>
  <si>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</si>
  <si>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</si>
  <si>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</si>
  <si>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</si>
  <si>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</si>
  <si>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</si>
  <si>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</si>
  <si>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</si>
  <si>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</si>
  <si>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</si>
  <si>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</si>
  <si>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</si>
  <si>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</si>
  <si>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</si>
  <si>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</si>
  <si>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</si>
  <si>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</si>
  <si>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</si>
  <si>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</si>
  <si>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</si>
  <si>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</si>
  <si>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</si>
  <si>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</si>
  <si>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</si>
  <si>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</si>
  <si>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</si>
  <si>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</si>
  <si>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</si>
  <si>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</si>
  <si>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</si>
  <si>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</si>
  <si>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</si>
  <si>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</si>
  <si>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</si>
  <si>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</si>
  <si>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</si>
  <si>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</si>
  <si>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</si>
  <si>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</si>
  <si>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</si>
  <si>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</si>
  <si>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</si>
  <si>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</si>
  <si>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</si>
  <si>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</si>
  <si>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</si>
  <si>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</si>
  <si>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</si>
  <si>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</si>
  <si>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</si>
  <si>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</si>
  <si>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</si>
  <si>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</si>
  <si>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</si>
  <si>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</si>
  <si>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</si>
  <si>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</si>
  <si>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</si>
  <si>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</si>
  <si>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</si>
  <si>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</si>
  <si>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</si>
  <si>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</si>
  <si>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</si>
  <si>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</si>
  <si>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</si>
  <si>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</si>
  <si>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</si>
  <si>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</si>
  <si>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</si>
  <si>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</si>
  <si>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</si>
  <si>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</si>
  <si>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</si>
  <si>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</si>
  <si>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</si>
  <si>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</si>
  <si>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</si>
  <si>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</si>
  <si>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</si>
  <si>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</si>
  <si>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</si>
  <si>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</si>
  <si>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</si>
  <si>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</si>
  <si>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</si>
  <si>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</si>
  <si>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</si>
  <si>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</si>
  <si>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</si>
  <si>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</si>
  <si>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</si>
  <si>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</si>
  <si>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</si>
  <si>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</si>
  <si>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</si>
  <si>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</si>
  <si>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</si>
  <si>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</si>
  <si>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</si>
  <si>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</si>
  <si>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</si>
  <si>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</si>
  <si>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</si>
  <si>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</si>
  <si>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</si>
  <si>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</si>
  <si>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</si>
  <si>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</si>
  <si>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</si>
  <si>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</si>
  <si>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</si>
  <si>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</si>
  <si>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</si>
  <si>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</si>
  <si>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</si>
  <si>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</si>
  <si>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</si>
  <si>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</si>
  <si>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</si>
  <si>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</si>
  <si>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</si>
  <si>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</si>
  <si>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</si>
  <si>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</si>
  <si>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</si>
  <si>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</si>
  <si>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</si>
  <si>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</si>
  <si>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</si>
  <si>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</si>
  <si>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</si>
  <si>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</si>
  <si>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</si>
  <si>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</si>
  <si>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</si>
  <si>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</si>
  <si>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</si>
  <si>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</si>
  <si>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</si>
  <si>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</si>
  <si>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</si>
  <si>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</si>
  <si>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</si>
  <si>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</si>
  <si>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</si>
  <si>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</si>
  <si>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</si>
  <si>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</si>
  <si>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</si>
  <si>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</si>
  <si>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</si>
  <si>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</si>
  <si>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</si>
  <si>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</si>
  <si>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</si>
  <si>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</si>
  <si>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</si>
  <si>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</si>
  <si>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</si>
  <si>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</si>
  <si>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</si>
  <si>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</si>
  <si>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</si>
  <si>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</si>
  <si>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</si>
  <si>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</si>
  <si>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</si>
  <si>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</si>
  <si>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</si>
  <si>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</si>
  <si>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</si>
  <si>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</si>
  <si>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</si>
  <si>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</si>
  <si>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</si>
  <si>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</si>
  <si>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</si>
  <si>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</si>
  <si>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</si>
  <si>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</si>
  <si>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</si>
  <si>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</si>
  <si>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</si>
  <si>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</si>
  <si>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</si>
  <si>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</si>
  <si>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</si>
  <si>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</si>
  <si>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</si>
  <si>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</si>
  <si>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</si>
  <si>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</si>
  <si>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</si>
  <si>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</si>
  <si>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</si>
  <si>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</si>
  <si>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</si>
  <si>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</si>
  <si>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</si>
  <si>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</si>
  <si>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</si>
  <si>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</si>
  <si>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</si>
  <si>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</si>
  <si>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</si>
  <si>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</si>
  <si>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</si>
  <si>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</si>
  <si>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</si>
  <si>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</si>
  <si>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</si>
  <si>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</si>
  <si>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</si>
  <si>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</si>
  <si>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</si>
  <si>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</si>
  <si>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</si>
  <si>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</si>
  <si>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</si>
  <si>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</si>
  <si>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</si>
  <si>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</si>
  <si>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</si>
  <si>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</si>
  <si>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</si>
  <si>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</si>
  <si>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</si>
  <si>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</si>
  <si>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</si>
  <si>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</si>
  <si>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</si>
  <si>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</si>
  <si>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</si>
  <si>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</si>
  <si>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</si>
  <si>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</si>
  <si>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</si>
  <si>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</si>
  <si>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</si>
  <si>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</si>
  <si>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</si>
  <si>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</si>
  <si>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</si>
  <si>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</si>
  <si>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</si>
  <si>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</si>
  <si>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</si>
  <si>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</si>
  <si>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</si>
  <si>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</si>
  <si>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</si>
  <si>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</si>
  <si>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</si>
  <si>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</si>
  <si>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</si>
  <si>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</si>
  <si>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</si>
  <si>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</si>
  <si>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</si>
  <si>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</si>
  <si>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</si>
  <si>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</si>
  <si>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</si>
  <si>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</si>
  <si>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</si>
  <si>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</si>
  <si>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</si>
  <si>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</si>
  <si>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</si>
  <si>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</si>
  <si>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</si>
  <si>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</si>
  <si>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</si>
  <si>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</si>
  <si>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</si>
  <si>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</si>
  <si>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</si>
  <si>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</si>
  <si>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</si>
  <si>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</si>
  <si>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</si>
  <si>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</si>
  <si>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</si>
  <si>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</si>
  <si>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</si>
  <si>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</si>
  <si>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</si>
  <si>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</si>
  <si>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</si>
  <si>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</si>
  <si>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</si>
  <si>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</si>
  <si>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</si>
  <si>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</si>
  <si>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</si>
  <si>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</si>
  <si>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</si>
  <si>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</si>
  <si>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</si>
  <si>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</si>
  <si>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</si>
  <si>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</si>
  <si>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</si>
  <si>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</si>
  <si>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</si>
  <si>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</si>
  <si>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</si>
  <si>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</si>
  <si>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</si>
  <si>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</si>
  <si>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</si>
  <si>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</si>
  <si>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</si>
  <si>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</si>
  <si>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</si>
  <si>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</si>
  <si>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</si>
  <si>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</si>
  <si>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</si>
  <si>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</si>
  <si>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</si>
  <si>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</si>
  <si>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</si>
  <si>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</si>
  <si>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</si>
  <si>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</si>
  <si>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</si>
  <si>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</si>
  <si>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</si>
  <si>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</si>
  <si>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</si>
  <si>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</si>
  <si>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</si>
  <si>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</si>
  <si>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</si>
  <si>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</si>
  <si>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</si>
  <si>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</si>
  <si>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</si>
  <si>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</si>
  <si>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</si>
  <si>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</si>
  <si>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</si>
  <si>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</si>
  <si>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</si>
  <si>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</si>
  <si>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</si>
  <si>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</si>
  <si>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</si>
  <si>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</si>
  <si>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</si>
  <si>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</si>
  <si>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</si>
  <si>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</si>
  <si>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</si>
  <si>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</si>
  <si>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</si>
  <si>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</si>
  <si>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</si>
  <si>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</si>
  <si>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</si>
  <si>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</si>
  <si>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</si>
  <si>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</si>
  <si>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</si>
  <si>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</si>
  <si>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</si>
  <si>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</si>
  <si>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</si>
  <si>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</si>
  <si>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</si>
  <si>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</si>
  <si>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</si>
  <si>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</si>
  <si>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</si>
  <si>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</si>
  <si>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</si>
  <si>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</si>
  <si>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</si>
  <si>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</si>
  <si>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</si>
  <si>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</si>
  <si>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</si>
  <si>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</si>
  <si>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</si>
  <si>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</si>
  <si>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</si>
  <si>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</si>
  <si>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</si>
  <si>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</si>
  <si>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</si>
  <si>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</si>
  <si>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</si>
  <si>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</si>
  <si>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</si>
  <si>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</si>
  <si>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</si>
  <si>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</si>
  <si>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</si>
  <si>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</si>
  <si>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</si>
  <si>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</si>
  <si>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</si>
  <si>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</si>
  <si>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</si>
  <si>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</si>
  <si>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</si>
  <si>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</si>
  <si>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</si>
  <si>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</si>
  <si>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</si>
  <si>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</si>
  <si>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</si>
  <si>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</si>
  <si>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</si>
  <si>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</si>
  <si>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</si>
  <si>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</si>
  <si>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</si>
  <si>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</si>
  <si>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</si>
  <si>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</si>
  <si>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</si>
  <si>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</si>
  <si>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</si>
  <si>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</si>
  <si>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</si>
  <si>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</si>
  <si>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</si>
  <si>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</si>
  <si>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</si>
  <si>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</si>
  <si>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</si>
  <si>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</si>
  <si>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</si>
  <si>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</si>
  <si>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</si>
  <si>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</si>
  <si>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</si>
  <si>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</si>
  <si>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</si>
  <si>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</si>
  <si>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</si>
  <si>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</si>
  <si>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</si>
  <si>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</si>
  <si>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</si>
  <si>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</si>
  <si>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</si>
  <si>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</si>
  <si>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</si>
  <si>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</si>
  <si>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</si>
  <si>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</si>
  <si>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</si>
  <si>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</si>
  <si>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</si>
  <si>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</si>
  <si>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</si>
  <si>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</si>
  <si>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</si>
  <si>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</si>
  <si>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</si>
  <si>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</si>
  <si>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</si>
  <si>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</si>
  <si>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</si>
  <si>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</si>
  <si>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</si>
  <si>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</si>
  <si>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</si>
  <si>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</si>
  <si>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</si>
  <si>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</si>
  <si>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</si>
  <si>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</si>
  <si>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</si>
  <si>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</si>
  <si>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</si>
  <si>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</si>
  <si>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</si>
  <si>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</si>
  <si>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</si>
  <si>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</si>
  <si>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</si>
  <si>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</si>
  <si>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</si>
  <si>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</si>
  <si>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</si>
  <si>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</si>
  <si>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</si>
  <si>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</si>
  <si>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</si>
  <si>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</si>
  <si>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</si>
  <si>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</si>
  <si>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</si>
  <si>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</si>
  <si>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</si>
  <si>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</si>
  <si>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</si>
  <si>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</si>
  <si>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</si>
  <si>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</si>
  <si>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</si>
  <si>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</si>
  <si>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</si>
  <si>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</si>
  <si>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</si>
  <si>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</si>
  <si>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</si>
  <si>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</si>
  <si>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</si>
  <si>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</si>
  <si>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</si>
  <si>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</si>
  <si>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</si>
  <si>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</si>
  <si>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</si>
  <si>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</si>
  <si>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</si>
  <si>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</si>
  <si>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</si>
  <si>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</si>
  <si>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</si>
  <si>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</si>
  <si>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</si>
  <si>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</si>
  <si>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</si>
  <si>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</si>
  <si>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</si>
  <si>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</si>
  <si>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</si>
  <si>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</si>
  <si>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</si>
  <si>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</si>
  <si>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</si>
  <si>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</si>
  <si>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</si>
  <si>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</si>
  <si>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</si>
  <si>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</si>
  <si>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</si>
  <si>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</si>
  <si>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</si>
  <si>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</si>
  <si>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</si>
  <si>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</si>
  <si>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</si>
  <si>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</si>
  <si>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</si>
  <si>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</si>
  <si>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</si>
  <si>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</si>
  <si>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</si>
  <si>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</si>
  <si>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</si>
  <si>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</si>
  <si>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</si>
  <si>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</si>
  <si>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</si>
  <si>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</si>
  <si>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</si>
  <si>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</si>
  <si>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</si>
  <si>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</si>
  <si>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</si>
  <si>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</si>
  <si>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</si>
  <si>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</si>
  <si>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</si>
  <si>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</si>
  <si>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</si>
  <si>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</si>
  <si>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</si>
  <si>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</si>
  <si>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</si>
  <si>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</si>
  <si>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</si>
  <si>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</si>
  <si>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</si>
  <si>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</si>
  <si>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</si>
  <si>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</si>
  <si>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</si>
  <si>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</si>
  <si>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</si>
  <si>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</si>
  <si>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</si>
  <si>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</si>
  <si>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</si>
  <si>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</si>
  <si>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</si>
  <si>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</si>
  <si>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</si>
  <si>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</si>
  <si>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</si>
  <si>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</si>
  <si>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</si>
  <si>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</si>
  <si>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</si>
  <si>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</si>
  <si>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</si>
  <si>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</si>
  <si>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</si>
  <si>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</si>
  <si>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</si>
  <si>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</si>
  <si>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</si>
  <si>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</si>
  <si>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</si>
  <si>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</si>
  <si>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</si>
  <si>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</si>
  <si>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</si>
  <si>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</si>
  <si>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</si>
  <si>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</si>
  <si>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</si>
  <si>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</si>
  <si>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</si>
  <si>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</si>
  <si>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</si>
  <si>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</si>
  <si>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</si>
  <si>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</si>
  <si>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</si>
  <si>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</si>
  <si>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</si>
  <si>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</si>
  <si>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</si>
  <si>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</si>
  <si>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</si>
  <si>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</si>
  <si>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</si>
  <si>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</si>
  <si>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</si>
  <si>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</si>
  <si>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</si>
  <si>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</si>
  <si>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</si>
  <si>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</si>
  <si>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</si>
  <si>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</si>
  <si>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</si>
  <si>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</si>
  <si>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</si>
  <si>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</si>
  <si>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</si>
  <si>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</si>
  <si>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</si>
  <si>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</si>
  <si>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</si>
  <si>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</si>
  <si>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</si>
  <si>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</si>
  <si>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</si>
  <si>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</si>
  <si>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</si>
  <si>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</si>
  <si>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</si>
  <si>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</si>
  <si>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</si>
  <si>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</si>
  <si>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</si>
  <si>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</si>
  <si>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</si>
  <si>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</si>
  <si>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</si>
  <si>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</si>
  <si>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</si>
  <si>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</si>
  <si>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</si>
  <si>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</si>
  <si>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</si>
  <si>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</si>
  <si>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</si>
  <si>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</si>
  <si>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</si>
  <si>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</si>
  <si>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</si>
  <si>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</si>
  <si>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</si>
  <si>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</si>
  <si>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</si>
  <si>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</si>
  <si>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</si>
  <si>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</si>
  <si>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</si>
  <si>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</si>
  <si>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</si>
  <si>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</si>
  <si>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</si>
  <si>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</si>
  <si>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</si>
  <si>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</si>
  <si>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</si>
  <si>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</si>
  <si>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</si>
  <si>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</si>
  <si>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</si>
  <si>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</si>
  <si>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</si>
  <si>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</si>
  <si>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</si>
  <si>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</si>
  <si>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</si>
  <si>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</si>
  <si>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</si>
  <si>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</si>
  <si>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</si>
  <si>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</si>
  <si>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</si>
  <si>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</si>
  <si>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</si>
  <si>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</si>
  <si>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</si>
  <si>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</si>
  <si>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</si>
  <si>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</si>
  <si>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</si>
  <si>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</si>
  <si>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</si>
  <si>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</si>
  <si>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</si>
  <si>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</si>
  <si>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</si>
  <si>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</si>
  <si>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</si>
  <si>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</si>
  <si>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</si>
  <si>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</si>
  <si>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</si>
  <si>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</si>
  <si>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</si>
  <si>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</si>
  <si>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</si>
  <si>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</si>
  <si>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</si>
  <si>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</si>
  <si>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</si>
  <si>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</si>
  <si>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</si>
  <si>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</si>
  <si>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</si>
  <si>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</si>
  <si>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</si>
  <si>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</si>
  <si>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</si>
  <si>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</si>
  <si>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</si>
  <si>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</si>
  <si>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</si>
  <si>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</si>
  <si>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</si>
  <si>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</si>
  <si>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</si>
  <si>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</si>
  <si>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</si>
  <si>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</si>
  <si>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</si>
  <si>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</si>
  <si>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</si>
  <si>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</si>
  <si>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</si>
  <si>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</si>
  <si>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</si>
  <si>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</si>
  <si>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</si>
  <si>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</si>
  <si>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</si>
  <si>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</si>
  <si>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</si>
  <si>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</si>
  <si>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</si>
  <si>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</si>
  <si>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</si>
  <si>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</si>
  <si>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</si>
  <si>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</si>
  <si>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</si>
  <si>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</si>
  <si>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</si>
  <si>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</si>
  <si>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</si>
  <si>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</si>
  <si>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</si>
  <si>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</si>
  <si>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</si>
  <si>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</si>
  <si>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</si>
  <si>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</si>
  <si>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</si>
  <si>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</si>
  <si>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</si>
  <si>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</si>
  <si>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</si>
  <si>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</si>
  <si>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</si>
  <si>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</si>
  <si>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</si>
  <si>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</si>
  <si>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</si>
  <si>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</si>
  <si>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</si>
  <si>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</si>
  <si>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</si>
  <si>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</si>
  <si>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</si>
  <si>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</si>
  <si>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</si>
  <si>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</si>
  <si>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</si>
  <si>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</si>
  <si>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</si>
  <si>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</si>
  <si>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</si>
  <si>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</si>
  <si>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</si>
  <si>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</si>
  <si>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</si>
  <si>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</si>
  <si>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</si>
  <si>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</si>
  <si>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</si>
  <si>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</si>
  <si>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</si>
  <si>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</si>
  <si>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</si>
  <si>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</si>
  <si>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</si>
  <si>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</si>
  <si>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</si>
  <si>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</si>
  <si>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</si>
  <si>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</si>
  <si>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</si>
  <si>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</si>
  <si>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</si>
  <si>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</si>
  <si>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</si>
  <si>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</si>
  <si>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</si>
  <si>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</si>
  <si>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</si>
  <si>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</si>
  <si>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</si>
  <si>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</si>
  <si>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</si>
  <si>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</si>
  <si>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</si>
  <si>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</si>
  <si>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</si>
  <si>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</si>
  <si>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</si>
  <si>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</si>
  <si>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</si>
  <si>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</si>
  <si>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</si>
  <si>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</si>
  <si>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</si>
  <si>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</si>
  <si>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</si>
  <si>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</si>
  <si>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</si>
  <si>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</si>
  <si>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</si>
  <si>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</si>
  <si>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</si>
  <si>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</si>
  <si>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</si>
  <si>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</si>
  <si>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</si>
  <si>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</si>
  <si>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</si>
  <si>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</si>
  <si>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</si>
  <si>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</si>
  <si>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</si>
  <si>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</si>
  <si>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</si>
  <si>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</si>
  <si>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</si>
  <si>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</si>
  <si>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</si>
  <si>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</si>
  <si>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</si>
  <si>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</si>
  <si>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</si>
  <si>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</si>
  <si>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</si>
  <si>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</si>
  <si>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</si>
  <si>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</si>
  <si>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</si>
  <si>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</si>
  <si>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</si>
  <si>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</si>
  <si>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</si>
  <si>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</si>
  <si>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</si>
  <si>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</si>
  <si>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</si>
  <si>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</si>
  <si>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</si>
  <si>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</si>
  <si>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</si>
  <si>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</si>
  <si>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</si>
  <si>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</si>
  <si>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</si>
  <si>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</si>
  <si>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</si>
  <si>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</si>
  <si>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</si>
  <si>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</si>
  <si>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</si>
  <si>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</si>
  <si>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</si>
  <si>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</si>
  <si>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</si>
  <si>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</si>
  <si>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</si>
  <si>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</si>
  <si>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</si>
  <si>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</si>
  <si>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</si>
  <si>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</si>
  <si>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</si>
  <si>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</si>
  <si>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</si>
  <si>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</si>
  <si>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</si>
  <si>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</si>
  <si>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</si>
  <si>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</si>
  <si>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</si>
  <si>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</si>
  <si>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</si>
  <si>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</si>
  <si>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</si>
  <si>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</si>
  <si>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</si>
  <si>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</si>
  <si>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</si>
  <si>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</si>
  <si>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</si>
  <si>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</si>
  <si>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</si>
  <si>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</si>
  <si>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</si>
  <si>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</si>
  <si>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</si>
  <si>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</si>
  <si>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</si>
  <si>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</si>
  <si>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</si>
  <si>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</si>
  <si>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</si>
  <si>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</si>
  <si>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</si>
  <si>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</si>
  <si>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</si>
  <si>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</si>
  <si>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</si>
  <si>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</si>
  <si>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</si>
  <si>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</si>
  <si>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</si>
  <si>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</si>
  <si>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</si>
  <si>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</si>
  <si>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</si>
  <si>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</si>
  <si>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</si>
  <si>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</si>
  <si>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</si>
  <si>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</si>
  <si>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</si>
  <si>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</si>
  <si>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</si>
  <si>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</si>
  <si>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</si>
  <si>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</si>
  <si>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</si>
  <si>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</si>
  <si>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</si>
  <si>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</si>
  <si>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</si>
  <si>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</si>
  <si>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</si>
  <si>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</si>
  <si>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</si>
  <si>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</si>
  <si>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</si>
  <si>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</si>
  <si>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</si>
  <si>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</si>
  <si>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</si>
  <si>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</si>
  <si>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</si>
  <si>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</si>
  <si>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</si>
  <si>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</si>
  <si>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</si>
  <si>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</si>
  <si>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</si>
  <si>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</si>
  <si>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</si>
  <si>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</si>
  <si>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</si>
  <si>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</si>
  <si>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</si>
  <si>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</si>
  <si>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</si>
  <si>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</si>
  <si>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</si>
  <si>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</si>
  <si>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</si>
  <si>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</si>
  <si>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</si>
  <si>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</si>
  <si>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</si>
  <si>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</si>
  <si>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</si>
  <si>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</si>
  <si>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</si>
  <si>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</si>
  <si>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</si>
  <si>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</si>
  <si>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</si>
  <si>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</si>
  <si>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</si>
  <si>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</si>
  <si>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</si>
  <si>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</si>
  <si>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</si>
  <si>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</si>
  <si>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</si>
  <si>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</si>
  <si>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</si>
  <si>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</si>
  <si>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</si>
  <si>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</si>
  <si>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</si>
  <si>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</si>
  <si>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</si>
  <si>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</si>
  <si>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</si>
  <si>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</si>
  <si>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</si>
  <si>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</si>
  <si>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</si>
  <si>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</si>
  <si>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</si>
  <si>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</si>
  <si>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</si>
  <si>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</si>
  <si>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</si>
  <si>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</si>
  <si>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</si>
  <si>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</si>
  <si>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</si>
  <si>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</si>
  <si>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</si>
  <si>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</si>
  <si>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</si>
  <si>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</si>
  <si>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</si>
  <si>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</si>
  <si>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</si>
  <si>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</si>
  <si>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</si>
  <si>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</si>
  <si>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</si>
  <si>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</si>
  <si>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</si>
  <si>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</si>
  <si>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</si>
  <si>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</si>
  <si>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</si>
  <si>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</si>
  <si>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</si>
  <si>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</si>
  <si>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</si>
  <si>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</si>
  <si>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</si>
  <si>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</si>
  <si>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</si>
  <si>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</si>
  <si>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</si>
  <si>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</si>
  <si>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</si>
  <si>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</si>
  <si>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</si>
  <si>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</si>
  <si>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</si>
  <si>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</si>
  <si>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</si>
  <si>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</si>
  <si>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</si>
  <si>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</si>
  <si>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</si>
  <si>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</si>
  <si>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</si>
  <si>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</si>
  <si>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</si>
  <si>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</si>
  <si>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</si>
  <si>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</si>
  <si>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</si>
  <si>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</si>
  <si>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</si>
  <si>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</si>
  <si>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</si>
  <si>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</si>
  <si>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</si>
  <si>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</si>
  <si>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</si>
  <si>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</si>
  <si>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</si>
  <si>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</si>
  <si>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</si>
  <si>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</si>
  <si>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</si>
  <si>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</si>
  <si>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</si>
  <si>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</si>
  <si>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</si>
  <si>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</si>
  <si>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</si>
  <si>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</si>
  <si>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</si>
  <si>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</si>
  <si>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</si>
  <si>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</si>
  <si>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</si>
  <si>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</si>
  <si>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</si>
  <si>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</si>
  <si>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</si>
  <si>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</si>
  <si>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</si>
  <si>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</si>
  <si>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</si>
  <si>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</si>
  <si>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</si>
  <si>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</si>
  <si>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</si>
  <si>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</si>
  <si>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</si>
  <si>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</si>
  <si>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</si>
  <si>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</si>
  <si>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</si>
  <si>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</si>
  <si>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</si>
  <si>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</si>
  <si>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</si>
  <si>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</si>
  <si>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</si>
  <si>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</si>
  <si>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</si>
  <si>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</si>
  <si>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</si>
  <si>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</si>
  <si>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</si>
  <si>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</si>
  <si>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</si>
  <si>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</si>
  <si>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</si>
  <si>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</si>
  <si>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</si>
  <si>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</si>
  <si>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</si>
  <si>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</si>
  <si>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</si>
  <si>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</si>
  <si>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</si>
  <si>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</si>
  <si>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</si>
  <si>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</si>
  <si>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</si>
  <si>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</si>
  <si>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</si>
  <si>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</si>
  <si>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</si>
  <si>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</si>
  <si>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</si>
  <si>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</si>
  <si>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</si>
  <si>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</si>
  <si>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</si>
  <si>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</si>
  <si>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</si>
  <si>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</si>
  <si>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</si>
  <si>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</si>
  <si>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</si>
  <si>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</si>
  <si>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</si>
  <si>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</si>
  <si>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</si>
  <si>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</si>
  <si>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</si>
  <si>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</si>
  <si>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</si>
  <si>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</si>
  <si>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</si>
  <si>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</si>
  <si>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</si>
  <si>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</si>
  <si>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</si>
  <si>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</si>
  <si>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</si>
  <si>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</si>
  <si>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</si>
  <si>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</si>
  <si>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</si>
  <si>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</si>
  <si>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</si>
  <si>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</si>
  <si>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</si>
  <si>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</si>
  <si>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</si>
  <si>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</si>
  <si>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</si>
  <si>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</si>
  <si>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</si>
  <si>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</si>
  <si>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</si>
  <si>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</si>
  <si>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</si>
  <si>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</si>
  <si>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</si>
  <si>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</si>
  <si>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</si>
  <si>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</si>
  <si>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</si>
  <si>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</si>
  <si>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</si>
  <si>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</si>
  <si>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</si>
  <si>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</si>
  <si>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</si>
  <si>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</si>
  <si>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</si>
  <si>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</si>
  <si>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</si>
  <si>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</si>
  <si>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</si>
  <si>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</si>
  <si>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</si>
  <si>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</si>
  <si>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</si>
  <si>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</si>
  <si>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</si>
  <si>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</si>
  <si>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</si>
  <si>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</si>
  <si>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</si>
  <si>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</si>
  <si>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</si>
  <si>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</si>
  <si>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</si>
  <si>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</si>
  <si>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</si>
  <si>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</si>
  <si>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</si>
  <si>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</si>
  <si>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</si>
  <si>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</si>
  <si>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</si>
  <si>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</si>
  <si>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</si>
  <si>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</si>
  <si>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</si>
  <si>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</si>
  <si>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</si>
  <si>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</si>
  <si>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</si>
  <si>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</si>
  <si>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</si>
  <si>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</si>
  <si>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</si>
  <si>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</si>
  <si>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</si>
  <si>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</si>
  <si>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</si>
  <si>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</si>
  <si>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</si>
  <si>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</si>
  <si>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</si>
  <si>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</si>
  <si>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</si>
  <si>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</si>
  <si>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</si>
  <si>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</si>
  <si>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</si>
  <si>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</si>
  <si>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</si>
  <si>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</si>
  <si>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</si>
  <si>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</si>
  <si>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</si>
  <si>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</si>
  <si>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</si>
  <si>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</si>
  <si>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</si>
  <si>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</si>
  <si>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</si>
  <si>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</si>
  <si>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</si>
  <si>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</si>
  <si>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</si>
  <si>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</si>
  <si>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</si>
  <si>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</si>
  <si>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</si>
  <si>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</si>
  <si>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</si>
  <si>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</si>
  <si>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</si>
  <si>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</si>
  <si>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</si>
  <si>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</si>
  <si>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</si>
  <si>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</si>
  <si>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</si>
  <si>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</si>
  <si>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</si>
  <si>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</si>
  <si>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</si>
  <si>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</si>
  <si>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</si>
  <si>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</si>
  <si>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</si>
  <si>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</si>
  <si>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</si>
  <si>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</si>
  <si>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</si>
  <si>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</si>
  <si>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</si>
  <si>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</si>
  <si>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</si>
  <si>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</si>
  <si>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</si>
  <si>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</si>
  <si>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</si>
  <si>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</si>
  <si>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</si>
  <si>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</si>
  <si>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</si>
  <si>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</si>
  <si>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</si>
  <si>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</si>
  <si>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</si>
  <si>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</si>
  <si>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</si>
  <si>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</si>
  <si>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</si>
  <si>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</si>
  <si>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</si>
  <si>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</si>
  <si>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</si>
  <si>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</si>
  <si>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</si>
  <si>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</si>
  <si>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</si>
  <si>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</si>
  <si>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</si>
  <si>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</si>
  <si>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</si>
  <si>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</si>
  <si>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</si>
  <si>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</si>
  <si>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</si>
  <si>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</si>
  <si>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</si>
  <si>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</si>
  <si>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</si>
  <si>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</si>
  <si>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</si>
  <si>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</si>
  <si>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</si>
  <si>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</si>
  <si>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</si>
  <si>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</si>
  <si>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</si>
  <si>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</si>
  <si>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</si>
  <si>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</si>
  <si>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</si>
  <si>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</si>
  <si>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</si>
  <si>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</si>
  <si>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</si>
  <si>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</si>
  <si>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</si>
  <si>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</si>
  <si>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</si>
  <si>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</si>
  <si>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</si>
  <si>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</si>
  <si>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</si>
  <si>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</si>
  <si>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</si>
  <si>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</si>
  <si>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</si>
  <si>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</si>
  <si>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</si>
  <si>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</si>
  <si>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</si>
  <si>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</si>
  <si>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</si>
  <si>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</si>
  <si>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</si>
  <si>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</si>
  <si>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</si>
  <si>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</si>
  <si>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</si>
  <si>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</si>
  <si>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</si>
  <si>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</si>
  <si>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</si>
  <si>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</si>
  <si>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</si>
  <si>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</si>
  <si>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</si>
  <si>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</si>
  <si>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</si>
  <si>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</si>
  <si>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</si>
  <si>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</si>
  <si>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</si>
  <si>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</si>
  <si>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</si>
  <si>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</si>
  <si>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</si>
  <si>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</si>
  <si>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</si>
  <si>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</si>
  <si>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</si>
  <si>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</si>
  <si>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</si>
  <si>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</si>
  <si>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</si>
  <si>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</si>
  <si>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</si>
  <si>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</si>
  <si>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</si>
  <si>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</si>
  <si>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</si>
  <si>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</si>
  <si>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</si>
  <si>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</si>
  <si>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</si>
  <si>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</si>
  <si>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</si>
  <si>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</si>
  <si>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</si>
  <si>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</si>
  <si>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</si>
  <si>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</si>
  <si>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</si>
  <si>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</si>
  <si>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</si>
  <si>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</si>
  <si>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</si>
  <si>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</si>
  <si>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</si>
  <si>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</si>
  <si>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</si>
  <si>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</si>
  <si>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</si>
  <si>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</si>
  <si>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</si>
  <si>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</si>
  <si>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</si>
  <si>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</si>
  <si>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</si>
  <si>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</si>
  <si>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</si>
  <si>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</si>
  <si>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</si>
  <si>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</si>
  <si>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</si>
  <si>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</si>
  <si>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</si>
  <si>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</si>
  <si>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</si>
  <si>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</si>
  <si>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</si>
  <si>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</si>
  <si>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</si>
  <si>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</si>
  <si>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</si>
  <si>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</si>
  <si>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</si>
  <si>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</si>
  <si>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</si>
  <si>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</si>
  <si>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</si>
  <si>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</si>
  <si>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</si>
  <si>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</si>
  <si>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</si>
  <si>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</si>
  <si>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</si>
  <si>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</si>
  <si>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</si>
  <si>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</si>
  <si>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</si>
  <si>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</si>
  <si>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</si>
  <si>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</si>
  <si>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</si>
  <si>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</si>
  <si>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</si>
  <si>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</si>
  <si>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</si>
  <si>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</si>
  <si>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</si>
  <si>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</si>
  <si>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</si>
  <si>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</si>
  <si>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</si>
  <si>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</si>
  <si>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</si>
  <si>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</si>
  <si>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</si>
  <si>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</si>
  <si>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</si>
  <si>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</si>
  <si>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</si>
  <si>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</si>
  <si>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</si>
  <si>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</si>
  <si>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</si>
  <si>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</si>
  <si>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</si>
  <si>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</si>
  <si>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</si>
  <si>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</si>
  <si>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</si>
  <si>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</si>
  <si>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</si>
  <si>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</si>
  <si>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</si>
  <si>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</si>
  <si>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</si>
  <si>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</si>
  <si>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</si>
  <si>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</si>
  <si>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</si>
  <si>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</si>
  <si>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</si>
  <si>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</si>
  <si>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</si>
  <si>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</si>
  <si>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</si>
  <si>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</si>
  <si>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</si>
  <si>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</si>
  <si>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</si>
  <si>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</si>
  <si>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</si>
  <si>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</si>
  <si>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</si>
  <si>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</si>
  <si>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</si>
  <si>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</si>
  <si>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</si>
  <si>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</si>
  <si>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</si>
  <si>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</si>
  <si>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</si>
  <si>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</si>
  <si>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</si>
  <si>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</si>
  <si>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</si>
  <si>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</si>
  <si>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</si>
  <si>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</si>
  <si>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</si>
  <si>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</si>
  <si>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</si>
  <si>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</si>
  <si>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</si>
  <si>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</si>
  <si>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</si>
  <si>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</si>
  <si>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</si>
  <si>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</si>
  <si>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</si>
  <si>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</si>
  <si>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</si>
  <si>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</si>
  <si>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</si>
  <si>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</si>
  <si>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</si>
  <si>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</si>
  <si>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</si>
  <si>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</si>
  <si>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</si>
  <si>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</si>
  <si>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</si>
  <si>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</si>
  <si>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</si>
  <si>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</si>
  <si>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</si>
  <si>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</si>
  <si>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</si>
  <si>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</si>
  <si>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</si>
  <si>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</si>
  <si>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</si>
  <si>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</si>
  <si>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</si>
  <si>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</si>
  <si>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</si>
  <si>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</si>
  <si>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</si>
  <si>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</si>
  <si>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</si>
  <si>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</si>
  <si>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</si>
  <si>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</si>
  <si>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</si>
  <si>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</si>
  <si>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</si>
  <si>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</si>
  <si>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</si>
  <si>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</si>
  <si>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</si>
  <si>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</si>
  <si>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</si>
  <si>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</si>
  <si>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</si>
  <si>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</si>
  <si>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</si>
  <si>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</si>
  <si>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</si>
  <si>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</si>
  <si>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</si>
  <si>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</si>
  <si>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</si>
  <si>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</si>
  <si>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</si>
  <si>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</si>
  <si>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</si>
  <si>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</si>
  <si>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</si>
  <si>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</si>
  <si>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</si>
  <si>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</si>
  <si>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</si>
  <si>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</si>
  <si>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</si>
  <si>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</si>
  <si>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</si>
  <si>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</si>
  <si>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</si>
  <si>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</si>
  <si>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</si>
  <si>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</si>
  <si>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</si>
  <si>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</si>
  <si>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</si>
  <si>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</si>
  <si>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</si>
  <si>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</si>
  <si>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</si>
  <si>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</si>
  <si>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</si>
  <si>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</si>
  <si>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</si>
  <si>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</si>
  <si>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</si>
  <si>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</si>
  <si>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</si>
  <si>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</si>
  <si>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</si>
  <si>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</si>
  <si>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</si>
  <si>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</si>
  <si>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</si>
  <si>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</si>
  <si>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</si>
  <si>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</si>
  <si>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</si>
  <si>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</si>
  <si>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</si>
  <si>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</si>
  <si>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</si>
  <si>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</si>
  <si>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</si>
  <si>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</si>
  <si>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</si>
  <si>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</si>
  <si>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</si>
  <si>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</si>
  <si>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</si>
  <si>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</si>
  <si>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</si>
  <si>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</si>
  <si>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</si>
  <si>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</si>
  <si>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</si>
  <si>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</si>
  <si>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</si>
  <si>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</si>
  <si>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</si>
  <si>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</si>
  <si>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</si>
  <si>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</si>
  <si>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</si>
  <si>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</si>
  <si>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</si>
  <si>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</si>
  <si>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</si>
  <si>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</si>
  <si>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</si>
  <si>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</si>
  <si>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</si>
  <si>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</si>
  <si>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</si>
  <si>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</si>
  <si>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</si>
  <si>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</si>
  <si>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</si>
  <si>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</si>
  <si>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</si>
  <si>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</si>
  <si>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</si>
  <si>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</si>
  <si>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</si>
  <si>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</si>
  <si>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</si>
  <si>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</si>
  <si>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</si>
  <si>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</si>
  <si>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</si>
  <si>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</si>
  <si>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</si>
  <si>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</si>
  <si>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</si>
  <si>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</si>
  <si>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</si>
  <si>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</si>
  <si>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</si>
  <si>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</si>
  <si>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</si>
  <si>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</si>
  <si>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</si>
  <si>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</si>
  <si>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</si>
  <si>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</si>
  <si>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</si>
  <si>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</si>
  <si>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</si>
  <si>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</si>
  <si>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</si>
  <si>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</si>
  <si>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</si>
  <si>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</si>
  <si>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</si>
  <si>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</si>
  <si>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</si>
  <si>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</si>
  <si>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</si>
  <si>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</si>
  <si>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</si>
  <si>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</si>
  <si>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</si>
  <si>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</si>
  <si>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</si>
  <si>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</si>
  <si>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</si>
  <si>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</si>
  <si>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</si>
  <si>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</si>
  <si>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</si>
  <si>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</si>
  <si>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</si>
  <si>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</si>
  <si>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</si>
  <si>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</si>
  <si>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</si>
  <si>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</si>
  <si>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</si>
  <si>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</si>
  <si>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</si>
  <si>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</si>
  <si>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</si>
  <si>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</si>
  <si>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</si>
  <si>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</si>
  <si>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</si>
  <si>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</si>
  <si>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</si>
  <si>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</si>
  <si>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</si>
  <si>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</si>
  <si>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</si>
  <si>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</si>
  <si>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</si>
  <si>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</si>
  <si>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</si>
  <si>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</si>
  <si>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</si>
  <si>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</si>
  <si>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</si>
  <si>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</si>
  <si>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</si>
  <si>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</si>
  <si>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</si>
  <si>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</si>
  <si>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</si>
  <si>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</si>
  <si>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</si>
  <si>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</si>
  <si>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</si>
  <si>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</si>
  <si>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</si>
  <si>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</si>
  <si>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</si>
  <si>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</si>
  <si>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</si>
  <si>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</si>
  <si>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</si>
  <si>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</si>
  <si>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</si>
  <si>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</si>
  <si>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</si>
  <si>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</si>
  <si>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</si>
  <si>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</si>
  <si>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</si>
  <si>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</si>
  <si>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</si>
  <si>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</si>
  <si>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</si>
  <si>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</si>
  <si>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</si>
  <si>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</si>
  <si>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</si>
  <si>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</si>
  <si>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</si>
  <si>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</si>
  <si>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</si>
  <si>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</si>
  <si>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</si>
  <si>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</si>
  <si>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</si>
  <si>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</si>
  <si>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</si>
  <si>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</si>
  <si>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</si>
  <si>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</si>
  <si>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</si>
  <si>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</si>
  <si>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</si>
  <si>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</si>
  <si>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</si>
  <si>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</si>
  <si>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</si>
  <si>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</si>
  <si>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</si>
  <si>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</si>
  <si>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</si>
  <si>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</si>
  <si>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</si>
  <si>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</si>
  <si>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</si>
  <si>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</si>
  <si>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</si>
  <si>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</si>
  <si>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</si>
  <si>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</si>
  <si>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</si>
  <si>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</si>
  <si>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</si>
  <si>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</si>
  <si>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</si>
  <si>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</si>
  <si>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</si>
  <si>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</si>
  <si>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</si>
  <si>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</si>
  <si>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</si>
  <si>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</si>
  <si>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</si>
  <si>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</si>
  <si>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</si>
  <si>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</si>
  <si>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</si>
  <si>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</si>
  <si>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</si>
  <si>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</si>
  <si>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</si>
  <si>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</si>
  <si>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</si>
  <si>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</si>
  <si>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</si>
  <si>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</si>
  <si>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</si>
  <si>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</si>
  <si>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</si>
  <si>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</si>
  <si>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</si>
  <si>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</si>
  <si>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</si>
  <si>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</si>
  <si>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</si>
  <si>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</si>
  <si>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</si>
  <si>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</si>
  <si>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</si>
  <si>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</si>
  <si>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</si>
  <si>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</si>
  <si>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</si>
  <si>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</si>
  <si>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</si>
  <si>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</si>
  <si>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</si>
  <si>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</si>
  <si>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</si>
  <si>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</si>
  <si>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</si>
  <si>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</si>
  <si>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</si>
  <si>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</si>
  <si>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</si>
  <si>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</si>
  <si>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</si>
  <si>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</si>
  <si>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</si>
  <si>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</si>
  <si>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</si>
  <si>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</si>
  <si>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</si>
  <si>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</si>
  <si>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</si>
  <si>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</si>
  <si>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</si>
  <si>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</si>
  <si>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</si>
  <si>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</si>
  <si>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</si>
  <si>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</si>
  <si>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</si>
  <si>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</si>
  <si>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</si>
  <si>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</si>
  <si>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</si>
  <si>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</si>
  <si>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</si>
  <si>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</si>
  <si>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</si>
  <si>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</si>
  <si>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</si>
  <si>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</si>
  <si>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</si>
  <si>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</si>
  <si>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</si>
  <si>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</si>
  <si>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</si>
  <si>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</si>
  <si>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</si>
  <si>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</si>
  <si>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</si>
  <si>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</si>
  <si>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</si>
  <si>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</si>
  <si>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</si>
  <si>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</si>
  <si>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</si>
  <si>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</si>
  <si>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</si>
  <si>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</si>
  <si>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</si>
  <si>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</si>
  <si>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</si>
  <si>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</si>
  <si>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</si>
  <si>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</si>
  <si>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</si>
  <si>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</si>
  <si>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</si>
  <si>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</si>
  <si>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</si>
  <si>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</si>
  <si>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</si>
  <si>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</si>
  <si>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</si>
  <si>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</si>
  <si>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</si>
  <si>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</si>
  <si>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</si>
  <si>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</si>
  <si>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</si>
  <si>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</si>
  <si>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</si>
  <si>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</si>
  <si>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</si>
  <si>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</si>
  <si>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</si>
  <si>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</si>
  <si>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</si>
  <si>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</si>
  <si>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</si>
  <si>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</si>
  <si>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</si>
  <si>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</si>
  <si>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</si>
  <si>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</si>
  <si>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</si>
  <si>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</si>
  <si>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</si>
  <si>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</si>
  <si>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</si>
  <si>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</si>
  <si>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</si>
  <si>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</si>
  <si>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</si>
  <si>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</si>
  <si>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</si>
  <si>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</si>
  <si>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</si>
  <si>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</si>
  <si>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</si>
  <si>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</si>
  <si>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</si>
  <si>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</si>
  <si>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</si>
  <si>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</si>
  <si>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</si>
  <si>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</si>
  <si>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</si>
  <si>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</si>
  <si>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</si>
  <si>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</si>
  <si>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</si>
  <si>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</si>
  <si>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</si>
  <si>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</si>
  <si>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</si>
  <si>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</si>
  <si>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</si>
  <si>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</si>
  <si>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</si>
  <si>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</si>
  <si>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</si>
  <si>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</si>
  <si>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</si>
  <si>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</si>
  <si>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</si>
  <si>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</si>
  <si>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</si>
  <si>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</si>
  <si>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</si>
  <si>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</si>
  <si>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</si>
  <si>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</si>
  <si>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</si>
  <si>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</si>
  <si>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</si>
  <si>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</si>
  <si>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</si>
  <si>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</si>
  <si>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</si>
  <si>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</si>
  <si>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</si>
  <si>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</si>
  <si>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</si>
  <si>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</si>
  <si>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</si>
  <si>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</si>
  <si>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</si>
  <si>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</si>
  <si>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</si>
  <si>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</si>
  <si>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</si>
  <si>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</si>
  <si>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</si>
  <si>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</si>
  <si>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</si>
  <si>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</si>
  <si>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</si>
  <si>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</si>
  <si>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</si>
  <si>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</si>
  <si>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</si>
  <si>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</si>
  <si>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</si>
  <si>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</si>
  <si>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</si>
  <si>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</si>
  <si>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</si>
  <si>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</si>
  <si>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</si>
  <si>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</si>
  <si>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</si>
  <si>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</si>
  <si>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</si>
  <si>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</si>
  <si>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</si>
  <si>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</si>
  <si>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</si>
  <si>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</si>
  <si>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</si>
  <si>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</si>
  <si>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</si>
  <si>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</si>
  <si>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</si>
  <si>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</si>
  <si>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</si>
  <si>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</si>
  <si>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</si>
  <si>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</si>
  <si>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</si>
  <si>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</si>
  <si>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</si>
  <si>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</si>
  <si>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</si>
  <si>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</si>
  <si>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</si>
  <si>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</si>
  <si>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</si>
  <si>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</si>
  <si>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</si>
  <si>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</si>
  <si>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</si>
  <si>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</si>
  <si>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</si>
  <si>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</si>
  <si>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</si>
  <si>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</si>
  <si>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</si>
  <si>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</si>
  <si>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</si>
  <si>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</si>
  <si>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</si>
  <si>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</si>
  <si>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</si>
  <si>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</si>
  <si>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</si>
  <si>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</si>
  <si>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</si>
  <si>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</si>
  <si>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</si>
  <si>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</si>
  <si>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</si>
  <si>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</si>
  <si>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</si>
  <si>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</si>
  <si>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</si>
  <si>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</si>
  <si>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</si>
  <si>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</si>
  <si>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</si>
  <si>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</si>
  <si>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</si>
  <si>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</si>
  <si>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</si>
  <si>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</si>
  <si>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</si>
  <si>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</si>
  <si>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</si>
  <si>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</si>
  <si>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</si>
  <si>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</si>
  <si>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</si>
  <si>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</si>
  <si>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</si>
  <si>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</si>
  <si>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</si>
  <si>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</si>
  <si>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</si>
  <si>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</si>
  <si>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</si>
  <si>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</si>
  <si>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</si>
  <si>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</si>
  <si>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</si>
  <si>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</si>
  <si>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</si>
  <si>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</si>
  <si>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</si>
  <si>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</si>
  <si>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</si>
  <si>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</si>
  <si>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</si>
  <si>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</si>
  <si>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</si>
  <si>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</si>
  <si>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</si>
  <si>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</si>
  <si>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</si>
  <si>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</si>
  <si>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</si>
  <si>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</si>
  <si>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</si>
  <si>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</si>
  <si>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</si>
  <si>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</si>
  <si>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</si>
  <si>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</si>
  <si>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</si>
  <si>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</si>
  <si>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</si>
  <si>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</si>
  <si>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</si>
  <si>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</si>
  <si>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</si>
  <si>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</si>
  <si>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</si>
  <si>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</si>
  <si>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</si>
  <si>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</si>
  <si>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</si>
  <si>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</si>
  <si>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</si>
  <si>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</si>
  <si>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</si>
  <si>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</si>
  <si>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</si>
  <si>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</si>
  <si>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</si>
  <si>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</si>
  <si>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</si>
  <si>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</si>
  <si>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</si>
  <si>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</si>
  <si>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</si>
  <si>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</si>
  <si>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</si>
  <si>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</si>
  <si>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</si>
  <si>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</si>
  <si>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</si>
  <si>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</si>
  <si>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</si>
  <si>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</si>
  <si>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</si>
  <si>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</si>
  <si>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</si>
  <si>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</si>
  <si>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</si>
  <si>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</si>
  <si>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</si>
  <si>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</si>
  <si>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</si>
  <si>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</si>
  <si>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</si>
  <si>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</si>
  <si>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</si>
  <si>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</si>
  <si>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</si>
  <si>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</si>
  <si>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</si>
  <si>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</si>
  <si>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</si>
  <si>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</si>
  <si>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</si>
  <si>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</si>
  <si>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</si>
  <si>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</si>
  <si>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</si>
  <si>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</si>
  <si>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</si>
  <si>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</si>
  <si>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</si>
  <si>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</si>
  <si>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</si>
  <si>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</si>
  <si>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</si>
  <si>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</si>
  <si>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</si>
  <si>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</si>
  <si>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</si>
  <si>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</si>
  <si>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</si>
  <si>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</si>
  <si>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</si>
  <si>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</si>
  <si>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</si>
  <si>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</si>
  <si>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</si>
  <si>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</si>
  <si>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</si>
  <si>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</si>
  <si>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</si>
  <si>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</si>
  <si>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</si>
  <si>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</si>
  <si>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</si>
  <si>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</si>
  <si>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</si>
  <si>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</si>
  <si>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</si>
  <si>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</si>
  <si>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</si>
  <si>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</si>
  <si>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</si>
  <si>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</si>
  <si>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</si>
  <si>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</si>
  <si>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</si>
  <si>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</si>
  <si>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</si>
  <si>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</si>
  <si>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</si>
  <si>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</si>
  <si>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</si>
  <si>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</si>
  <si>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</si>
  <si>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</si>
  <si>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</si>
  <si>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</si>
  <si>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</si>
  <si>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</si>
  <si>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</si>
  <si>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</si>
  <si>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</si>
  <si>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</si>
  <si>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</si>
  <si>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</si>
  <si>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</si>
  <si>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</si>
  <si>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</si>
  <si>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</si>
  <si>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</si>
  <si>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</si>
  <si>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</si>
  <si>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</si>
  <si>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</si>
  <si>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</si>
  <si>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</si>
  <si>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</si>
  <si>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</si>
  <si>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</si>
  <si>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</si>
  <si>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</si>
  <si>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</si>
  <si>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</si>
  <si>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</si>
  <si>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</si>
  <si>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</si>
  <si>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</si>
  <si>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</si>
  <si>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</si>
  <si>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</si>
  <si>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</si>
  <si>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</si>
  <si>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</si>
  <si>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</si>
  <si>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</si>
  <si>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</si>
  <si>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</si>
  <si>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</si>
  <si>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</si>
  <si>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</si>
  <si>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</si>
  <si>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</si>
  <si>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</si>
  <si>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</si>
  <si>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</si>
  <si>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</si>
  <si>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</si>
  <si>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</si>
  <si>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</si>
  <si>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</si>
  <si>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</si>
  <si>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</si>
  <si>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</si>
  <si>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</si>
  <si>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</si>
  <si>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</si>
  <si>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</si>
  <si>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</si>
  <si>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</si>
  <si>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</si>
  <si>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</si>
  <si>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</si>
  <si>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</si>
  <si>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</si>
  <si>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</si>
  <si>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</si>
  <si>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</si>
  <si>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</si>
  <si>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</si>
  <si>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</si>
  <si>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</si>
  <si>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</si>
  <si>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</si>
  <si>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</si>
  <si>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</si>
  <si>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</si>
  <si>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</si>
  <si>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</si>
  <si>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</si>
  <si>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</si>
  <si>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</si>
  <si>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</si>
  <si>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</si>
  <si>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</si>
  <si>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</si>
  <si>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</si>
  <si>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</si>
  <si>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</si>
  <si>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</si>
  <si>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</si>
  <si>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</si>
  <si>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</si>
  <si>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</si>
  <si>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</si>
  <si>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</si>
  <si>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</si>
  <si>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</si>
  <si>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</si>
  <si>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</si>
  <si>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</si>
  <si>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</si>
  <si>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</si>
  <si>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</si>
  <si>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</si>
  <si>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</si>
  <si>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</si>
  <si>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</si>
  <si>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</si>
  <si>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</si>
  <si>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</si>
  <si>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</si>
  <si>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</si>
  <si>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</si>
  <si>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</si>
  <si>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</si>
  <si>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</si>
  <si>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</si>
  <si>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</si>
  <si>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</si>
  <si>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</si>
  <si>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</si>
  <si>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</si>
  <si>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</si>
  <si>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</si>
  <si>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</si>
  <si>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</si>
  <si>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</si>
  <si>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</si>
  <si>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</si>
  <si>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</si>
  <si>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</si>
  <si>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</si>
  <si>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</si>
  <si>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</si>
  <si>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</si>
  <si>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</si>
  <si>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</si>
  <si>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</si>
  <si>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</si>
  <si>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</si>
  <si>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</si>
  <si>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</si>
  <si>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</si>
  <si>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</si>
  <si>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</si>
  <si>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</si>
  <si>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</si>
  <si>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</si>
  <si>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</si>
  <si>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</si>
  <si>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</si>
  <si>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</si>
  <si>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</si>
  <si>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</si>
  <si>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</si>
  <si>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</si>
  <si>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</si>
  <si>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</si>
  <si>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</si>
  <si>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</si>
  <si>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</si>
  <si>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</si>
  <si>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</si>
  <si>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</si>
  <si>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</si>
  <si>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</si>
  <si>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</si>
  <si>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</si>
  <si>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</si>
  <si>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</si>
  <si>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</si>
  <si>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</si>
  <si>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</si>
  <si>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</si>
  <si>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</si>
  <si>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</si>
  <si>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</si>
  <si>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</si>
  <si>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</si>
  <si>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</si>
  <si>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</si>
  <si>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</si>
  <si>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</si>
  <si>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</si>
  <si>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</si>
  <si>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</si>
  <si>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</si>
  <si>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</si>
  <si>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</si>
  <si>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</si>
  <si>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</si>
  <si>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</si>
  <si>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</si>
  <si>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</si>
  <si>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</si>
  <si>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</si>
  <si>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</si>
  <si>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</si>
  <si>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</si>
  <si>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</si>
  <si>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</si>
  <si>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</si>
  <si>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</si>
  <si>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</si>
  <si>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</si>
  <si>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</si>
  <si>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</si>
  <si>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</si>
  <si>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</si>
  <si>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</si>
  <si>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</si>
  <si>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</si>
  <si>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</si>
  <si>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</si>
  <si>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</si>
  <si>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</si>
  <si>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</si>
  <si>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</si>
  <si>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</si>
  <si>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</si>
  <si>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</si>
  <si>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</si>
  <si>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</si>
  <si>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</si>
  <si>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</si>
  <si>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</si>
  <si>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</si>
  <si>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</si>
  <si>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</si>
  <si>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</si>
  <si>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</si>
  <si>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</si>
  <si>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</si>
  <si>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</si>
  <si>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</si>
  <si>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</si>
  <si>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</si>
  <si>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</si>
  <si>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</si>
  <si>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</si>
  <si>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</si>
  <si>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</si>
  <si>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</si>
  <si>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</si>
  <si>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</si>
  <si>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</si>
  <si>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</si>
  <si>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</si>
  <si>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</si>
  <si>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</si>
  <si>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</si>
  <si>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</si>
  <si>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</si>
  <si>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</si>
  <si>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</si>
  <si>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</si>
  <si>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</si>
  <si>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</si>
  <si>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</si>
  <si>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</si>
  <si>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</si>
  <si>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</si>
  <si>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</si>
  <si>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</si>
  <si>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</si>
  <si>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</si>
  <si>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</si>
  <si>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</si>
  <si>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</si>
  <si>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</si>
  <si>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</si>
  <si>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</si>
  <si>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</si>
  <si>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</si>
  <si>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</si>
  <si>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</si>
  <si>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</si>
  <si>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</si>
  <si>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</si>
  <si>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</si>
  <si>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</si>
  <si>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</si>
  <si>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</si>
  <si>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</si>
  <si>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</si>
  <si>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</si>
  <si>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</si>
  <si>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</si>
  <si>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</si>
  <si>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</si>
  <si>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</si>
  <si>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</si>
  <si>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</si>
  <si>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</si>
  <si>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</si>
  <si>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</si>
  <si>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</si>
  <si>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</si>
  <si>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</si>
  <si>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</si>
  <si>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</si>
  <si>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</si>
  <si>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</si>
  <si>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</si>
  <si>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</si>
  <si>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</si>
  <si>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</si>
  <si>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</si>
  <si>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</si>
  <si>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</si>
  <si>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</si>
  <si>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</si>
  <si>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</si>
  <si>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</si>
  <si>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</si>
  <si>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</si>
  <si>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</si>
  <si>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</si>
  <si>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</si>
  <si>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</si>
  <si>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</si>
  <si>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</si>
  <si>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</si>
  <si>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</si>
  <si>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</si>
  <si>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</si>
  <si>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</si>
  <si>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</si>
  <si>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</si>
  <si>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</si>
  <si>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</si>
  <si>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</si>
  <si>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</si>
  <si>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</si>
  <si>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</si>
  <si>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</si>
  <si>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</si>
  <si>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</si>
  <si>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</si>
  <si>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</si>
  <si>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</si>
  <si>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</si>
  <si>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</si>
  <si>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</si>
  <si>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</si>
  <si>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</si>
  <si>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</si>
  <si>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</si>
  <si>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</si>
  <si>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</si>
  <si>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</si>
  <si>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</si>
  <si>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</si>
  <si>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</si>
  <si>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</si>
  <si>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</si>
  <si>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</si>
  <si>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</si>
  <si>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</si>
  <si>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</si>
  <si>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</si>
  <si>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</si>
  <si>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</si>
  <si>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</si>
  <si>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</si>
  <si>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</si>
  <si>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</si>
  <si>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</si>
  <si>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</si>
  <si>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</si>
  <si>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</si>
  <si>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</si>
  <si>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</si>
  <si>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</si>
  <si>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</si>
  <si>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</si>
  <si>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</si>
  <si>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</si>
  <si>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</si>
  <si>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</si>
  <si>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</si>
  <si>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</si>
  <si>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</si>
  <si>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</si>
  <si>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</si>
  <si>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</si>
  <si>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</si>
  <si>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</si>
  <si>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</si>
  <si>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</si>
  <si>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</si>
  <si>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</si>
  <si>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</si>
  <si>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</si>
  <si>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</si>
  <si>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</si>
  <si>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</si>
  <si>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</si>
  <si>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</si>
  <si>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</si>
  <si>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</si>
  <si>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</si>
  <si>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</si>
  <si>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</si>
  <si>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</si>
  <si>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</si>
  <si>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</si>
  <si>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</si>
  <si>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</si>
  <si>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</si>
  <si>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</si>
  <si>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</si>
  <si>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</si>
  <si>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</si>
  <si>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</si>
  <si>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</si>
  <si>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</si>
  <si>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</si>
  <si>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</si>
  <si>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</si>
  <si>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</si>
  <si>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</si>
  <si>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</si>
  <si>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</si>
  <si>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</si>
  <si>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</si>
  <si>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</si>
  <si>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</si>
  <si>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</si>
  <si>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</si>
  <si>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</si>
  <si>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</si>
  <si>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</si>
  <si>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</si>
  <si>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</si>
  <si>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</si>
  <si>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</si>
  <si>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</si>
  <si>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</si>
  <si>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</si>
  <si>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</si>
  <si>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</si>
  <si>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</si>
  <si>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</si>
  <si>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</si>
  <si>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</si>
  <si>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</si>
  <si>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</si>
  <si>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</si>
  <si>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</si>
  <si>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</si>
  <si>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</si>
  <si>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</si>
  <si>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</si>
  <si>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</si>
  <si>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</si>
  <si>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</si>
  <si>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</si>
  <si>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</si>
  <si>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</si>
  <si>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</si>
  <si>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</si>
  <si>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</si>
  <si>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</si>
  <si>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</si>
  <si>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</si>
  <si>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</si>
  <si>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</si>
  <si>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</si>
  <si>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</si>
  <si>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</si>
  <si>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</si>
  <si>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</si>
  <si>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</si>
  <si>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</si>
  <si>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</si>
  <si>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</si>
  <si>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</si>
  <si>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</si>
  <si>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</si>
  <si>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</si>
  <si>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</si>
  <si>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</si>
  <si>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</si>
  <si>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</si>
  <si>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</si>
  <si>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</si>
  <si>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</si>
  <si>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</si>
  <si>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</si>
  <si>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</si>
  <si>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</si>
  <si>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</si>
  <si>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</si>
  <si>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</si>
  <si>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</si>
  <si>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</si>
  <si>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</si>
  <si>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</si>
  <si>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</si>
  <si>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</si>
  <si>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</si>
  <si>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</si>
  <si>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</si>
  <si>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</si>
  <si>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</si>
  <si>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</si>
  <si>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</si>
  <si>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</si>
  <si>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</si>
  <si>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</si>
  <si>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</si>
  <si>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</si>
  <si>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</si>
  <si>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</si>
  <si>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</si>
  <si>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</si>
  <si>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</si>
  <si>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</si>
  <si>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</si>
  <si>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</si>
  <si>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</si>
  <si>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</si>
  <si>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</si>
  <si>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</si>
  <si>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</si>
  <si>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</si>
  <si>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</si>
  <si>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</si>
  <si>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</si>
  <si>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</si>
  <si>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</si>
  <si>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</si>
  <si>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</si>
  <si>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</si>
  <si>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</si>
  <si>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</si>
  <si>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</si>
  <si>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</si>
  <si>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</si>
  <si>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</si>
  <si>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</si>
  <si>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</si>
  <si>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</si>
  <si>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</si>
  <si>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</si>
  <si>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</si>
  <si>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</si>
  <si>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</si>
  <si>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</si>
  <si>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</si>
  <si>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</si>
  <si>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</si>
  <si>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</si>
  <si>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</si>
  <si>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</si>
  <si>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</si>
  <si>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</si>
  <si>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</si>
  <si>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</si>
  <si>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</si>
  <si>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</si>
  <si>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</si>
  <si>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</si>
  <si>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</si>
  <si>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</si>
  <si>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</si>
  <si>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</si>
  <si>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</si>
  <si>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</si>
  <si>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</si>
  <si>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</si>
  <si>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</si>
  <si>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</si>
  <si>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</si>
  <si>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</si>
  <si>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</si>
  <si>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</si>
  <si>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</si>
  <si>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</si>
  <si>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</si>
  <si>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</si>
  <si>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</si>
  <si>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</si>
  <si>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</si>
  <si>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</si>
  <si>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</si>
  <si>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</si>
  <si>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</si>
  <si>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</si>
  <si>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</si>
  <si>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</si>
  <si>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</si>
  <si>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</si>
  <si>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</si>
  <si>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</si>
  <si>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</si>
  <si>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</si>
  <si>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</si>
  <si>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</si>
  <si>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</si>
  <si>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</si>
  <si>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</si>
  <si>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</si>
  <si>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</si>
  <si>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</si>
  <si>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</si>
  <si>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</si>
  <si>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</si>
  <si>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</si>
  <si>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</si>
  <si>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</si>
  <si>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</si>
  <si>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</si>
  <si>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</si>
  <si>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</si>
  <si>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</si>
  <si>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</si>
  <si>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</si>
  <si>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</si>
  <si>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</si>
  <si>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</si>
  <si>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</si>
  <si>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</si>
  <si>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</si>
  <si>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</si>
  <si>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</si>
  <si>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</si>
  <si>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</si>
  <si>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</si>
  <si>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</si>
  <si>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</si>
  <si>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</si>
  <si>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</si>
  <si>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</si>
  <si>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</si>
  <si>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</si>
  <si>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</si>
  <si>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</si>
  <si>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</si>
  <si>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</si>
  <si>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</si>
  <si>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</si>
  <si>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</si>
  <si>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</si>
  <si>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</si>
  <si>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</si>
  <si>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</si>
  <si>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</si>
  <si>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</si>
  <si>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</si>
  <si>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</si>
  <si>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</si>
  <si>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</si>
  <si>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</si>
  <si>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</si>
  <si>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</si>
  <si>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</si>
  <si>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</si>
  <si>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</si>
  <si>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</si>
  <si>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</si>
  <si>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</si>
  <si>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</si>
  <si>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</si>
  <si>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</si>
  <si>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</si>
  <si>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</si>
  <si>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</si>
  <si>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</si>
  <si>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</si>
  <si>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</si>
  <si>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</si>
  <si>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</si>
  <si>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</si>
  <si>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</si>
  <si>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</si>
  <si>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</si>
  <si>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</si>
  <si>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</si>
  <si>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</si>
  <si>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</si>
  <si>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</si>
  <si>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</si>
  <si>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</si>
  <si>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</si>
  <si>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</si>
  <si>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</si>
  <si>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</si>
  <si>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</si>
  <si>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</si>
  <si>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</si>
  <si>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</si>
  <si>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</si>
  <si>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</si>
  <si>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</si>
  <si>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</si>
  <si>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</si>
  <si>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</si>
  <si>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</si>
  <si>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</si>
  <si>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</si>
  <si>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</si>
  <si>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</si>
  <si>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</si>
  <si>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</si>
  <si>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</si>
  <si>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</si>
  <si>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</si>
  <si>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</si>
  <si>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</si>
  <si>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</si>
  <si>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</si>
  <si>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</si>
  <si>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</si>
  <si>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</si>
  <si>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</si>
  <si>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</si>
  <si>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</si>
  <si>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</si>
  <si>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</si>
  <si>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</si>
  <si>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</si>
  <si>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</si>
  <si>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</si>
  <si>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</si>
  <si>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</si>
  <si>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</si>
  <si>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</si>
  <si>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</si>
  <si>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</si>
  <si>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</si>
  <si>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</si>
  <si>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</si>
  <si>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</si>
  <si>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</si>
  <si>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</si>
  <si>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</si>
  <si>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</si>
  <si>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</si>
  <si>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</si>
  <si>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</si>
  <si>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</si>
  <si>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</si>
  <si>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</si>
  <si>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</si>
  <si>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</si>
  <si>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</si>
  <si>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</si>
  <si>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</si>
  <si>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</si>
  <si>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</si>
  <si>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</si>
  <si>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</si>
  <si>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</si>
  <si>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</si>
  <si>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</si>
  <si>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</si>
  <si>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</si>
  <si>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</si>
  <si>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</si>
  <si>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</si>
  <si>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</si>
  <si>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</si>
  <si>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</si>
  <si>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</si>
  <si>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</si>
  <si>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</si>
  <si>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</si>
  <si>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</si>
  <si>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</si>
  <si>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</si>
  <si>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</si>
  <si>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</si>
  <si>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</si>
  <si>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</si>
  <si>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</si>
  <si>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</si>
  <si>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</si>
  <si>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</si>
  <si>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</si>
  <si>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</si>
  <si>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</si>
  <si>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</si>
  <si>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</si>
  <si>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</si>
  <si>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</si>
  <si>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</si>
  <si>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</si>
  <si>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</si>
  <si>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</si>
  <si>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</si>
  <si>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</si>
  <si>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</si>
  <si>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</si>
  <si>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</si>
  <si>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</si>
  <si>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</si>
  <si>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</si>
  <si>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</si>
  <si>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</si>
  <si>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</si>
  <si>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</si>
  <si>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</si>
  <si>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</si>
  <si>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</si>
  <si>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</si>
  <si>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</si>
  <si>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</si>
  <si>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</si>
  <si>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</si>
  <si>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</si>
  <si>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</si>
  <si>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</si>
  <si>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</si>
  <si>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</si>
  <si>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</si>
  <si>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</si>
  <si>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</si>
  <si>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</si>
  <si>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</si>
  <si>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</si>
  <si>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</si>
  <si>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</si>
  <si>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</si>
  <si>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</si>
  <si>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</si>
  <si>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</si>
  <si>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</si>
  <si>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</si>
  <si>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</si>
  <si>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</si>
  <si>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</si>
  <si>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</si>
  <si>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</si>
  <si>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</si>
  <si>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</si>
  <si>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</si>
  <si>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</si>
  <si>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</si>
  <si>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</si>
  <si>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</si>
  <si>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</si>
  <si>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</si>
  <si>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</si>
  <si>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</si>
  <si>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</si>
  <si>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</si>
  <si>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</si>
  <si>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</si>
  <si>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</si>
  <si>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</si>
  <si>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</si>
  <si>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</si>
  <si>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</si>
  <si>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</si>
  <si>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</si>
  <si>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</si>
  <si>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</si>
  <si>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</si>
  <si>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</si>
  <si>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</si>
  <si>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</si>
  <si>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</si>
  <si>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</si>
  <si>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</si>
  <si>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</si>
  <si>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</si>
  <si>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</si>
  <si>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</si>
  <si>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</si>
  <si>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</si>
  <si>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</si>
  <si>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</si>
  <si>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</si>
  <si>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</si>
  <si>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</si>
  <si>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</si>
  <si>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</si>
  <si>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</si>
  <si>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</si>
  <si>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</si>
  <si>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</si>
  <si>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</si>
  <si>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</si>
  <si>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</si>
  <si>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</si>
  <si>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</si>
  <si>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</si>
  <si>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</si>
  <si>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</si>
  <si>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</si>
  <si>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</si>
  <si>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</si>
  <si>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</si>
  <si>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</si>
  <si>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</si>
  <si>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</si>
  <si>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</si>
  <si>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</si>
  <si>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</si>
  <si>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</si>
  <si>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</si>
  <si>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</si>
  <si>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</si>
  <si>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</si>
  <si>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</si>
  <si>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</si>
  <si>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</si>
  <si>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</si>
  <si>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</si>
  <si>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</si>
  <si>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</si>
  <si>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</si>
  <si>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</si>
  <si>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</si>
  <si>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</si>
  <si>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</si>
  <si>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</si>
  <si>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</si>
  <si>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</si>
  <si>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</si>
  <si>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</si>
  <si>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</si>
  <si>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</si>
  <si>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</si>
  <si>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</si>
  <si>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</si>
  <si>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</si>
  <si>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</si>
  <si>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</si>
  <si>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</si>
  <si>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</si>
  <si>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</si>
  <si>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</si>
  <si>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</si>
  <si>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</si>
  <si>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</si>
  <si>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</si>
  <si>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</si>
  <si>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</si>
  <si>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</si>
  <si>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</si>
  <si>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</si>
  <si>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</si>
  <si>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</si>
  <si>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</si>
  <si>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</si>
  <si>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</si>
  <si>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</si>
  <si>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</si>
  <si>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</si>
  <si>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</si>
  <si>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</si>
  <si>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</si>
  <si>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</si>
  <si>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</si>
  <si>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</si>
  <si>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</si>
  <si>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</si>
  <si>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</si>
  <si>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</si>
  <si>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</si>
  <si>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</si>
  <si>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</si>
  <si>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</si>
  <si>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</si>
  <si>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</si>
  <si>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</si>
  <si>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</si>
  <si>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</si>
  <si>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</si>
  <si>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</si>
  <si>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</si>
  <si>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</si>
  <si>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</si>
  <si>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</si>
  <si>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</si>
  <si>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</si>
  <si>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</si>
  <si>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</si>
  <si>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</si>
  <si>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</si>
  <si>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</si>
  <si>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</si>
  <si>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</si>
  <si>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</si>
  <si>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</si>
  <si>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</si>
  <si>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</si>
  <si>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</si>
  <si>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</si>
  <si>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</si>
  <si>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</si>
  <si>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</si>
  <si>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</si>
  <si>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</si>
  <si>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</si>
  <si>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</si>
  <si>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</si>
  <si>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</si>
  <si>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</si>
  <si>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</si>
  <si>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</si>
  <si>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</si>
  <si>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</si>
  <si>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</si>
  <si>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</si>
  <si>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</si>
  <si>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</si>
  <si>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</si>
  <si>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</si>
  <si>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</si>
  <si>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</si>
  <si>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</si>
  <si>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</si>
  <si>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</si>
  <si>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</si>
  <si>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</si>
  <si>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</si>
  <si>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</si>
  <si>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</si>
  <si>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</si>
  <si>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</si>
  <si>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</si>
  <si>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</si>
  <si>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</si>
  <si>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</si>
  <si>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</si>
  <si>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</si>
  <si>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</si>
  <si>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</si>
  <si>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</si>
  <si>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</si>
  <si>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</si>
  <si>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</si>
  <si>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</si>
  <si>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</si>
  <si>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</si>
  <si>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</si>
  <si>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</si>
  <si>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</si>
  <si>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</si>
  <si>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</si>
  <si>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</si>
  <si>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</si>
  <si>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</si>
  <si>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</si>
  <si>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</si>
  <si>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</si>
  <si>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</si>
  <si>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</si>
  <si>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</si>
  <si>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</si>
  <si>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</si>
  <si>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</si>
  <si>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</si>
  <si>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</si>
  <si>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</si>
  <si>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</si>
  <si>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</si>
  <si>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</si>
  <si>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</si>
  <si>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</si>
  <si>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</si>
  <si>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</si>
  <si>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</si>
  <si>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</si>
  <si>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</si>
  <si>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</si>
  <si>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</si>
  <si>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</si>
  <si>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</si>
  <si>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</si>
  <si>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</si>
  <si>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</si>
  <si>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</si>
  <si>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</si>
  <si>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</si>
  <si>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</si>
  <si>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</si>
  <si>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</si>
  <si>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</si>
  <si>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</si>
  <si>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</si>
  <si>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</si>
  <si>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</si>
  <si>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</si>
  <si>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</si>
  <si>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</si>
  <si>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</si>
  <si>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</si>
  <si>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</si>
  <si>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</si>
  <si>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</si>
  <si>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</si>
  <si>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</si>
  <si>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</si>
  <si>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</si>
  <si>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</si>
  <si>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</si>
  <si>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</si>
  <si>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</si>
  <si>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</si>
  <si>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</si>
  <si>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</si>
  <si>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</si>
  <si>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</si>
  <si>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</si>
  <si>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</si>
  <si>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</si>
  <si>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</si>
  <si>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</si>
  <si>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</si>
  <si>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</si>
  <si>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</si>
  <si>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</si>
  <si>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</si>
  <si>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</si>
  <si>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</si>
  <si>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</si>
  <si>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</si>
  <si>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</si>
  <si>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</si>
  <si>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</si>
  <si>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</si>
  <si>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</si>
  <si>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</si>
  <si>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</si>
  <si>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</si>
  <si>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</si>
  <si>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</si>
  <si>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</si>
  <si>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</si>
  <si>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</si>
  <si>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</si>
  <si>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</si>
  <si>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</si>
  <si>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</si>
  <si>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</si>
  <si>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</si>
  <si>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</si>
  <si>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</si>
  <si>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</si>
  <si>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</si>
  <si>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</si>
  <si>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</si>
  <si>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</si>
  <si>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</si>
  <si>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</si>
  <si>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</si>
  <si>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</si>
  <si>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</si>
  <si>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</si>
  <si>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</si>
  <si>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</si>
  <si>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</si>
  <si>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</si>
  <si>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</si>
  <si>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</si>
  <si>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</si>
  <si>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</si>
  <si>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</si>
  <si>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</si>
  <si>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</si>
  <si>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</si>
  <si>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</si>
  <si>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</si>
  <si>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</si>
  <si>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</si>
  <si>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</si>
  <si>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</si>
  <si>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</si>
  <si>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</si>
  <si>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</si>
  <si>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</si>
  <si>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</si>
  <si>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</si>
  <si>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</si>
  <si>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</si>
  <si>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</si>
  <si>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</si>
  <si>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</si>
  <si>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</si>
  <si>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</si>
  <si>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</si>
  <si>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</si>
  <si>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</si>
  <si>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</si>
  <si>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</si>
  <si>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</si>
  <si>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</si>
  <si>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</si>
  <si>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</si>
  <si>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</si>
  <si>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</si>
  <si>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</si>
  <si>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</si>
  <si>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</si>
  <si>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</si>
  <si>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</si>
  <si>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</si>
  <si>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</si>
  <si>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</si>
  <si>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</si>
  <si>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</si>
  <si>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</si>
  <si>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</si>
  <si>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</si>
  <si>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</si>
  <si>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</si>
  <si>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</si>
  <si>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</si>
  <si>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</si>
  <si>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</si>
  <si>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</si>
  <si>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</si>
  <si>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</si>
  <si>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</si>
  <si>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</si>
  <si>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</si>
  <si>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</si>
  <si>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</si>
  <si>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</si>
  <si>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</si>
  <si>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</si>
  <si>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</si>
  <si>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</si>
  <si>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</si>
  <si>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</si>
  <si>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</si>
  <si>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</si>
  <si>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</si>
  <si>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</si>
  <si>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</si>
  <si>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</si>
  <si>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</si>
  <si>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</si>
  <si>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</si>
  <si>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</si>
  <si>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</si>
  <si>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</si>
  <si>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</si>
  <si>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</si>
  <si>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</si>
  <si>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</si>
  <si>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</si>
  <si>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</si>
  <si>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</si>
  <si>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</si>
  <si>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</si>
  <si>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</si>
  <si>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</si>
  <si>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</si>
  <si>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</si>
  <si>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</si>
  <si>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</si>
  <si>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</si>
  <si>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</si>
  <si>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</si>
  <si>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</si>
  <si>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</si>
  <si>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</si>
  <si>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</si>
  <si>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</si>
  <si>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</si>
  <si>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</si>
  <si>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</si>
  <si>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</si>
  <si>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</si>
  <si>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</si>
  <si>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</si>
  <si>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</si>
  <si>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</si>
  <si>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</si>
  <si>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</si>
  <si>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</si>
  <si>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</si>
  <si>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</si>
  <si>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</si>
  <si>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</si>
  <si>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</si>
  <si>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</si>
  <si>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</si>
  <si>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</si>
  <si>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</si>
  <si>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</si>
  <si>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</si>
  <si>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</si>
  <si>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</si>
  <si>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</si>
  <si>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</si>
  <si>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</si>
  <si>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</si>
  <si>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</si>
  <si>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</si>
  <si>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</si>
  <si>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</si>
  <si>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</si>
  <si>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</si>
  <si>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</si>
  <si>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</si>
  <si>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</si>
  <si>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</si>
  <si>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</si>
  <si>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</si>
  <si>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</si>
  <si>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</si>
  <si>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</si>
  <si>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</si>
  <si>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</si>
  <si>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</si>
  <si>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</si>
  <si>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</si>
  <si>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</si>
  <si>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</si>
  <si>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</si>
  <si>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</si>
  <si>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</si>
  <si>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</si>
  <si>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</si>
  <si>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</si>
  <si>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</si>
  <si>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</si>
  <si>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</si>
  <si>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</si>
  <si>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</si>
  <si>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</si>
  <si>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</si>
  <si>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</si>
  <si>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</si>
  <si>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</si>
  <si>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</si>
  <si>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</si>
  <si>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</si>
  <si>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</si>
  <si>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</si>
  <si>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</si>
  <si>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</si>
  <si>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</si>
  <si>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</si>
  <si>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</si>
  <si>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</si>
  <si>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</si>
  <si>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</si>
  <si>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</si>
  <si>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</si>
  <si>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</si>
  <si>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</si>
  <si>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</si>
  <si>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</si>
  <si>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</si>
  <si>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</si>
  <si>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</si>
  <si>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</si>
  <si>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</si>
  <si>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</si>
  <si>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</si>
  <si>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</si>
  <si>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</si>
  <si>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</si>
  <si>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</si>
  <si>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</si>
  <si>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</si>
  <si>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</si>
  <si>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</si>
  <si>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</si>
  <si>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</si>
  <si>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</si>
  <si>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</si>
  <si>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</si>
  <si>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</si>
  <si>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</si>
  <si>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</si>
  <si>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</si>
  <si>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</si>
  <si>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</si>
  <si>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</si>
  <si>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</si>
  <si>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</si>
  <si>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</si>
  <si>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</si>
  <si>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</si>
  <si>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</si>
  <si>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</si>
  <si>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</si>
  <si>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</si>
  <si>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</si>
  <si>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</si>
  <si>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</si>
  <si>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</si>
  <si>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</si>
  <si>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</si>
  <si>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</si>
  <si>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</si>
  <si>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</si>
  <si>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</si>
  <si>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</si>
  <si>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</si>
  <si>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</si>
  <si>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</si>
  <si>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</si>
  <si>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</si>
  <si>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</si>
  <si>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</si>
  <si>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</si>
  <si>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</si>
  <si>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</si>
  <si>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</si>
  <si>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</si>
  <si>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</si>
  <si>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</si>
  <si>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</si>
  <si>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</si>
  <si>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</si>
  <si>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</si>
  <si>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</si>
  <si>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</si>
  <si>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</si>
  <si>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</si>
  <si>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</si>
  <si>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</si>
  <si>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</si>
  <si>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</si>
  <si>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</si>
  <si>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</si>
  <si>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</si>
  <si>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</si>
  <si>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</si>
  <si>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</si>
  <si>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</si>
  <si>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</si>
  <si>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</si>
  <si>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</si>
  <si>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</si>
  <si>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</si>
  <si>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</si>
  <si>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</si>
  <si>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</si>
  <si>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</si>
  <si>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</si>
  <si>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</si>
  <si>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</si>
  <si>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</si>
  <si>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</si>
  <si>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</si>
  <si>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</si>
  <si>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</si>
  <si>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</si>
  <si>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</si>
  <si>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</si>
  <si>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</si>
  <si>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</si>
  <si>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</si>
  <si>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</si>
  <si>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</si>
  <si>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</si>
  <si>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</si>
  <si>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</si>
  <si>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</si>
  <si>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</si>
  <si>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</si>
  <si>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</si>
  <si>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</si>
  <si>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</si>
  <si>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</si>
  <si>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</si>
  <si>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</si>
  <si>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</si>
  <si>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</si>
  <si>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</si>
  <si>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</si>
  <si>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</si>
  <si>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</si>
  <si>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</si>
  <si>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</si>
  <si>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</si>
  <si>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</si>
  <si>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</si>
  <si>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</si>
  <si>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</si>
  <si>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</si>
  <si>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</si>
  <si>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</si>
  <si>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</si>
  <si>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</si>
  <si>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</si>
  <si>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</si>
  <si>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</si>
  <si>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</si>
  <si>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</si>
  <si>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</si>
  <si>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</si>
  <si>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</si>
  <si>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</si>
  <si>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</si>
  <si>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</si>
  <si>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</si>
  <si>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</si>
  <si>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</si>
  <si>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</si>
  <si>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</si>
  <si>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</si>
  <si>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</si>
  <si>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</si>
  <si>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</si>
  <si>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</si>
  <si>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</si>
  <si>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</si>
  <si>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</si>
  <si>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</si>
  <si>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</si>
  <si>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</si>
  <si>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</si>
  <si>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</si>
  <si>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</si>
  <si>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</si>
  <si>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</si>
  <si>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</si>
  <si>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</si>
  <si>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</si>
  <si>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</si>
  <si>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</si>
  <si>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</si>
  <si>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</si>
  <si>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</si>
  <si>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</si>
  <si>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</si>
  <si>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</si>
  <si>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</si>
  <si>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</si>
  <si>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</si>
  <si>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</si>
  <si>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</si>
  <si>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</si>
  <si>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</si>
  <si>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</si>
  <si>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</si>
  <si>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</si>
  <si>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</si>
  <si>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</si>
  <si>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</si>
  <si>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</si>
  <si>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</si>
  <si>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</si>
  <si>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</si>
  <si>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</si>
  <si>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</si>
  <si>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</si>
  <si>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</si>
  <si>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</si>
  <si>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</si>
  <si>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</si>
  <si>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</si>
  <si>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</si>
  <si>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</si>
  <si>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</si>
  <si>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</si>
  <si>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</si>
  <si>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</si>
  <si>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</si>
  <si>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</si>
  <si>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</si>
  <si>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</si>
  <si>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</si>
  <si>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</si>
  <si>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</si>
  <si>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</si>
  <si>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</si>
  <si>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</si>
  <si>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</si>
  <si>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</si>
  <si>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</si>
  <si>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</si>
  <si>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</si>
  <si>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</si>
  <si>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</si>
  <si>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</si>
  <si>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</si>
  <si>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</si>
  <si>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</si>
  <si>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</si>
  <si>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</si>
  <si>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</si>
  <si>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</si>
  <si>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</si>
  <si>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</si>
  <si>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</si>
  <si>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</si>
  <si>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</si>
  <si>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</si>
  <si>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</si>
  <si>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</si>
  <si>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</si>
  <si>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</si>
  <si>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</si>
  <si>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</si>
  <si>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</si>
  <si>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</si>
  <si>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</si>
  <si>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</si>
  <si>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</si>
  <si>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</si>
  <si>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</si>
  <si>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</si>
  <si>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</si>
  <si>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</si>
  <si>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</si>
  <si>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</si>
  <si>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</si>
  <si>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</si>
  <si>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</si>
  <si>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</si>
  <si>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</si>
  <si>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</si>
  <si>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</si>
  <si>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</si>
  <si>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</si>
  <si>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</si>
  <si>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</si>
  <si>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</si>
  <si>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</si>
  <si>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</si>
  <si>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</si>
  <si>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</si>
  <si>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</si>
  <si>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</si>
  <si>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</si>
  <si>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</si>
  <si>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</si>
  <si>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</si>
  <si>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</si>
  <si>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</si>
  <si>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</si>
  <si>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</si>
  <si>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</si>
  <si>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</si>
  <si>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</si>
  <si>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</si>
  <si>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</si>
  <si>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</si>
  <si>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</si>
  <si>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</si>
  <si>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</si>
  <si>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</si>
  <si>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</si>
  <si>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</si>
  <si>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</si>
  <si>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</si>
  <si>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</si>
  <si>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</si>
  <si>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</si>
  <si>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</si>
  <si>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</si>
  <si>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</si>
  <si>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</si>
  <si>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</si>
  <si>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</si>
  <si>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</si>
  <si>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</si>
  <si>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</si>
  <si>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</si>
  <si>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</si>
  <si>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</si>
  <si>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</si>
  <si>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</si>
  <si>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</si>
  <si>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</si>
  <si>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</si>
  <si>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</si>
  <si>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</si>
  <si>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</si>
  <si>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</si>
  <si>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</si>
  <si>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</si>
  <si>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</si>
  <si>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</si>
  <si>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</si>
  <si>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</si>
  <si>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</si>
  <si>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</si>
  <si>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</si>
  <si>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</si>
  <si>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</si>
  <si>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</si>
  <si>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</si>
  <si>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</si>
  <si>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</si>
  <si>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</si>
  <si>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</si>
  <si>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</si>
  <si>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</si>
  <si>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</si>
  <si>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</si>
  <si>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</si>
  <si>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</si>
  <si>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</si>
  <si>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</si>
  <si>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</si>
  <si>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</si>
  <si>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</si>
  <si>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</si>
  <si>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</si>
  <si>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</si>
  <si>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</si>
  <si>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</si>
  <si>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</si>
  <si>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</si>
  <si>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</si>
  <si>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</si>
  <si>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</si>
  <si>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</si>
  <si>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</si>
  <si>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</si>
  <si>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</si>
  <si>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</si>
  <si>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</si>
  <si>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</si>
  <si>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</si>
  <si>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</si>
  <si>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</si>
  <si>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</si>
  <si>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</si>
  <si>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</si>
  <si>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</si>
  <si>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</si>
  <si>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</si>
  <si>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</si>
  <si>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</si>
  <si>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</si>
  <si>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</si>
  <si>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</si>
  <si>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</si>
  <si>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</si>
  <si>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</si>
  <si>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</si>
  <si>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</si>
  <si>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</si>
  <si>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</si>
  <si>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</si>
  <si>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</si>
  <si>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</si>
  <si>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</si>
  <si>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</si>
  <si>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</si>
  <si>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</si>
  <si>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</si>
  <si>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</si>
  <si>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</si>
  <si>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</si>
  <si>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</si>
  <si>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</si>
  <si>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</si>
  <si>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</si>
  <si>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</si>
  <si>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</si>
  <si>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</si>
  <si>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</si>
  <si>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</si>
  <si>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</si>
  <si>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</si>
  <si>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</si>
  <si>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</si>
  <si>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</si>
  <si>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</si>
  <si>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</si>
  <si>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</si>
  <si>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</si>
  <si>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</si>
  <si>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</si>
  <si>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</si>
  <si>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</si>
  <si>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</si>
  <si>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</si>
  <si>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</si>
  <si>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</si>
  <si>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</si>
  <si>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</si>
  <si>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</si>
  <si>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</si>
  <si>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</si>
  <si>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</si>
  <si>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</si>
  <si>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</si>
  <si>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</si>
  <si>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</si>
  <si>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</si>
  <si>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</si>
  <si>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</si>
  <si>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</si>
  <si>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</si>
  <si>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</si>
  <si>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</si>
  <si>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</si>
  <si>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</si>
  <si>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</si>
  <si>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</si>
  <si>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</si>
  <si>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</si>
  <si>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</si>
  <si>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</si>
  <si>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</si>
  <si>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</si>
  <si>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</si>
  <si>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</si>
  <si>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</si>
  <si>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</si>
  <si>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</si>
  <si>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</si>
  <si>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</si>
  <si>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</si>
  <si>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</si>
  <si>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</si>
  <si>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</si>
  <si>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</si>
  <si>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</si>
  <si>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</si>
  <si>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</si>
  <si>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</si>
  <si>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</si>
  <si>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</si>
  <si>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</si>
  <si>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</si>
  <si>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</si>
  <si>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</si>
  <si>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</si>
  <si>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</si>
  <si>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</si>
  <si>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</si>
  <si>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</si>
  <si>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</si>
  <si>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</si>
  <si>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</si>
  <si>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</si>
  <si>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</si>
  <si>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</si>
  <si>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</si>
  <si>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</si>
  <si>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</si>
  <si>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</si>
  <si>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</si>
  <si>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</si>
  <si>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</si>
  <si>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</si>
  <si>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</si>
  <si>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</si>
  <si>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</si>
  <si>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</si>
  <si>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</si>
  <si>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</si>
  <si>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</si>
  <si>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</si>
  <si>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</si>
  <si>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</si>
  <si>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</si>
  <si>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</si>
  <si>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</si>
  <si>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</si>
  <si>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</si>
  <si>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</si>
  <si>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</si>
  <si>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</si>
  <si>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</si>
  <si>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</si>
  <si>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</si>
  <si>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</si>
  <si>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</si>
  <si>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</si>
  <si>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</si>
  <si>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</si>
  <si>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</si>
  <si>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</si>
  <si>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</si>
  <si>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</si>
  <si>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</si>
  <si>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</si>
  <si>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</si>
  <si>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</si>
  <si>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</si>
  <si>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</si>
  <si>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</si>
  <si>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</si>
  <si>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</si>
  <si>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</si>
  <si>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</si>
  <si>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</si>
  <si>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</si>
  <si>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</si>
  <si>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</si>
  <si>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</si>
  <si>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</si>
  <si>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</si>
  <si>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</si>
  <si>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</si>
  <si>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</si>
  <si>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</si>
  <si>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</si>
  <si>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</si>
  <si>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</si>
  <si>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</si>
  <si>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</si>
  <si>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</si>
  <si>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</si>
  <si>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</si>
  <si>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</si>
  <si>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</si>
  <si>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</si>
  <si>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</si>
  <si>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</si>
  <si>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</si>
  <si>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</si>
  <si>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</si>
  <si>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</si>
  <si>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</si>
  <si>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</si>
  <si>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</si>
  <si>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</si>
  <si>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</si>
  <si>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</si>
  <si>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</si>
  <si>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</si>
  <si>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</si>
  <si>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</si>
  <si>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</si>
  <si>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</si>
  <si>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</si>
  <si>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</si>
  <si>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</si>
  <si>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</si>
  <si>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</si>
  <si>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</si>
  <si>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</si>
  <si>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</si>
  <si>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</si>
  <si>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</si>
  <si>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</si>
  <si>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</si>
  <si>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</si>
  <si>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</si>
  <si>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</si>
  <si>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</si>
  <si>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</si>
  <si>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</si>
  <si>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</si>
  <si>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</si>
  <si>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</si>
  <si>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</si>
  <si>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</si>
  <si>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</si>
  <si>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</si>
  <si>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</si>
  <si>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</si>
  <si>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</si>
  <si>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</si>
  <si>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</si>
  <si>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</si>
  <si>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</si>
  <si>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</si>
  <si>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</si>
  <si>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</si>
  <si>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</si>
  <si>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</si>
  <si>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</si>
  <si>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</si>
  <si>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</si>
  <si>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</si>
  <si>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</si>
  <si>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</si>
  <si>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</si>
  <si>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</si>
  <si>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</si>
  <si>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</si>
  <si>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</si>
  <si>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</si>
  <si>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</si>
  <si>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</si>
  <si>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</si>
  <si>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</si>
  <si>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</si>
  <si>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</si>
  <si>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</si>
  <si>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</si>
  <si>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</si>
  <si>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</si>
  <si>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</si>
  <si>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</si>
  <si>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</si>
  <si>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</si>
  <si>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</si>
  <si>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</si>
  <si>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</si>
  <si>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</si>
  <si>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</si>
  <si>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</si>
  <si>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</si>
  <si>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</si>
  <si>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</si>
  <si>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</si>
  <si>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</si>
  <si>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</si>
  <si>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</si>
  <si>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</si>
  <si>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</si>
  <si>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</si>
  <si>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</si>
  <si>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</si>
  <si>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</si>
  <si>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</si>
  <si>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</si>
  <si>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</si>
  <si>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</si>
  <si>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</si>
  <si>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</si>
  <si>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</si>
  <si>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</si>
  <si>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</si>
  <si>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</si>
  <si>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</si>
  <si>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</si>
  <si>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</si>
  <si>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</si>
  <si>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</si>
  <si>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</si>
  <si>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</si>
  <si>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</si>
  <si>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</si>
  <si>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</si>
  <si>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</si>
  <si>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</si>
  <si>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</si>
  <si>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</si>
  <si>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</si>
  <si>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</si>
  <si>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</si>
  <si>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</si>
  <si>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</si>
  <si>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</si>
  <si>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</si>
  <si>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</si>
  <si>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</si>
  <si>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</si>
  <si>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</si>
  <si>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</si>
  <si>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</si>
  <si>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</si>
  <si>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</si>
  <si>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</si>
  <si>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</si>
  <si>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</si>
  <si>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</si>
  <si>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</si>
  <si>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</si>
  <si>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</si>
  <si>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</si>
  <si>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</si>
  <si>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</si>
  <si>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</si>
  <si>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</si>
  <si>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</si>
  <si>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</si>
  <si>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</si>
  <si>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</si>
  <si>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</si>
  <si>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</si>
  <si>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</si>
  <si>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</si>
  <si>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</si>
  <si>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</si>
  <si>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</si>
  <si>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</si>
  <si>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</si>
  <si>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</si>
  <si>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</si>
  <si>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</si>
  <si>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</si>
  <si>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</si>
  <si>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</si>
  <si>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</si>
  <si>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</si>
  <si>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</si>
  <si>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</si>
  <si>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</si>
  <si>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</si>
  <si>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</si>
  <si>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</si>
  <si>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</si>
  <si>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</si>
  <si>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</si>
  <si>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</si>
  <si>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</si>
  <si>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</si>
  <si>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</si>
  <si>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</si>
  <si>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</si>
  <si>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</si>
  <si>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</si>
  <si>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</si>
  <si>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</si>
  <si>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</si>
  <si>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</si>
  <si>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</si>
  <si>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</si>
  <si>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</si>
  <si>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</si>
  <si>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</si>
  <si>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</si>
  <si>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</si>
  <si>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</si>
  <si>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</si>
  <si>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</si>
  <si>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</si>
  <si>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</si>
  <si>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</si>
  <si>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</si>
  <si>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</si>
  <si>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</si>
  <si>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</si>
  <si>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</si>
  <si>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</si>
  <si>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</si>
  <si>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</si>
  <si>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</si>
  <si>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</si>
  <si>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</si>
  <si>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</si>
  <si>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</si>
  <si>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</si>
  <si>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</si>
  <si>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</si>
  <si>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</si>
  <si>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</si>
  <si>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</si>
  <si>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</si>
  <si>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</si>
  <si>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</si>
  <si>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</si>
  <si>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</si>
  <si>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</si>
  <si>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</si>
  <si>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</si>
  <si>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</si>
  <si>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</si>
  <si>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</si>
  <si>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</si>
  <si>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</si>
  <si>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</si>
  <si>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</si>
  <si>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</si>
  <si>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</si>
  <si>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</si>
  <si>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</si>
  <si>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</si>
  <si>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</si>
  <si>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</si>
  <si>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</si>
  <si>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</si>
  <si>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</si>
  <si>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</si>
  <si>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</si>
  <si>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</si>
  <si>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</si>
  <si>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</si>
  <si>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</si>
  <si>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</si>
  <si>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</si>
  <si>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</si>
  <si>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</si>
  <si>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</si>
  <si>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</si>
  <si>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</si>
  <si>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</si>
  <si>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</si>
  <si>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</si>
  <si>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</si>
  <si>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</si>
  <si>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</si>
  <si>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</si>
  <si>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</si>
  <si>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</si>
  <si>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</si>
  <si>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</si>
  <si>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</si>
  <si>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</si>
  <si>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</si>
  <si>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</si>
  <si>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</si>
  <si>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</si>
  <si>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</si>
  <si>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</si>
  <si>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</si>
  <si>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</si>
  <si>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</si>
  <si>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</si>
  <si>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</si>
  <si>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</si>
  <si>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</si>
  <si>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</si>
  <si>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</si>
  <si>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</si>
  <si>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</si>
  <si>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</si>
  <si>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</si>
  <si>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</si>
  <si>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</si>
  <si>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</si>
  <si>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</si>
  <si>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</si>
  <si>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</si>
  <si>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</si>
  <si>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</si>
  <si>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</si>
  <si>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</si>
  <si>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</si>
  <si>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</si>
  <si>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</si>
  <si>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</si>
  <si>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</si>
  <si>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</si>
  <si>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</si>
  <si>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</si>
  <si>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</si>
  <si>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</si>
  <si>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</si>
  <si>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</si>
  <si>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</si>
  <si>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</si>
  <si>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</si>
  <si>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</si>
  <si>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</si>
  <si>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</si>
  <si>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</si>
  <si>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</si>
  <si>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</si>
  <si>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</si>
  <si>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</si>
  <si>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</si>
  <si>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</si>
  <si>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</si>
  <si>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</si>
  <si>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</si>
  <si>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</si>
  <si>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</si>
  <si>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</si>
  <si>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</si>
  <si>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</si>
  <si>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</si>
  <si>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</si>
  <si>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</si>
  <si>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</si>
  <si>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</si>
  <si>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</si>
  <si>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</si>
  <si>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</si>
  <si>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</si>
  <si>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</si>
  <si>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</si>
  <si>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</si>
  <si>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</si>
  <si>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</si>
  <si>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</si>
  <si>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</si>
  <si>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</si>
  <si>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</si>
  <si>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</si>
  <si>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</si>
  <si>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</si>
  <si>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</si>
  <si>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</si>
  <si>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</si>
  <si>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</si>
  <si>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</si>
  <si>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</si>
  <si>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</si>
  <si>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</si>
  <si>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</si>
  <si>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</si>
  <si>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</si>
  <si>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</si>
  <si>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</si>
  <si>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</si>
  <si>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</si>
  <si>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</si>
  <si>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</si>
  <si>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</si>
  <si>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</si>
  <si>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</si>
  <si>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</si>
  <si>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</si>
  <si>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</si>
  <si>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</si>
  <si>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</si>
  <si>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</si>
  <si>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</si>
  <si>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</si>
  <si>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</si>
  <si>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</si>
  <si>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</si>
  <si>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</si>
  <si>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</si>
  <si>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</si>
  <si>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</si>
  <si>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</si>
  <si>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</si>
  <si>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</si>
  <si>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</si>
  <si>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</si>
  <si>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</si>
  <si>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</si>
  <si>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</si>
  <si>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</si>
  <si>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</si>
  <si>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</si>
  <si>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</si>
  <si>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</si>
  <si>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</si>
  <si>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</si>
  <si>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</si>
  <si>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</si>
  <si>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</si>
  <si>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</si>
  <si>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</si>
  <si>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</si>
  <si>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</si>
  <si>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</si>
  <si>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</si>
  <si>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</si>
  <si>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</si>
  <si>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</si>
  <si>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</si>
  <si>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</si>
  <si>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</si>
  <si>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</si>
  <si>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</si>
  <si>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</si>
  <si>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</si>
  <si>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</si>
  <si>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</si>
  <si>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</si>
  <si>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</si>
  <si>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</si>
  <si>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</si>
  <si>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</si>
  <si>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</si>
  <si>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</si>
  <si>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</si>
  <si>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</si>
  <si>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</si>
  <si>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</si>
  <si>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</si>
  <si>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</si>
  <si>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</si>
  <si>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</si>
  <si>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</si>
  <si>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</si>
  <si>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</si>
  <si>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</si>
  <si>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</si>
  <si>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</si>
  <si>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</si>
  <si>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</si>
  <si>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</si>
  <si>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</si>
  <si>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</si>
  <si>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</si>
  <si>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</si>
  <si>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</si>
  <si>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</si>
  <si>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</si>
  <si>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</si>
  <si>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</si>
  <si>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</si>
  <si>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</si>
  <si>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</si>
  <si>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</si>
  <si>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</si>
  <si>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</si>
  <si>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</si>
  <si>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</si>
  <si>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</si>
  <si>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</si>
  <si>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</si>
  <si>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</si>
  <si>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</si>
  <si>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</si>
  <si>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</si>
  <si>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</si>
  <si>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</si>
  <si>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</si>
  <si>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</si>
  <si>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</si>
  <si>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</si>
  <si>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</si>
  <si>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</si>
  <si>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</si>
  <si>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</si>
  <si>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</si>
  <si>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</si>
  <si>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</si>
  <si>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</si>
  <si>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</si>
  <si>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</si>
  <si>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</si>
  <si>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</si>
  <si>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</si>
  <si>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</si>
  <si>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</si>
  <si>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</si>
  <si>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</si>
  <si>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</si>
  <si>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</si>
  <si>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</si>
  <si>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</si>
  <si>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</si>
  <si>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</si>
  <si>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</si>
  <si>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</si>
  <si>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</si>
  <si>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</si>
  <si>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</si>
  <si>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</si>
  <si>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</si>
  <si>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</si>
  <si>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</si>
  <si>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</si>
  <si>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</si>
  <si>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</si>
  <si>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</si>
  <si>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</si>
  <si>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</si>
  <si>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</si>
  <si>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</si>
  <si>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</si>
  <si>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</si>
  <si>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</si>
  <si>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</si>
  <si>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</si>
  <si>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</si>
  <si>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</si>
  <si>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</si>
  <si>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</si>
  <si>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</si>
  <si>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</si>
  <si>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</si>
  <si>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</si>
  <si>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</si>
  <si>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</si>
  <si>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</si>
  <si>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</si>
  <si>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</si>
  <si>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</si>
  <si>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</si>
  <si>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</si>
  <si>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</si>
  <si>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</si>
  <si>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</si>
  <si>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</si>
  <si>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</si>
  <si>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</si>
  <si>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</si>
  <si>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</si>
  <si>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</si>
  <si>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</si>
  <si>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</si>
  <si>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</si>
  <si>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</si>
  <si>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</si>
  <si>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</si>
  <si>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</si>
  <si>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</si>
  <si>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</si>
  <si>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</si>
  <si>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</si>
  <si>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</si>
  <si>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</si>
  <si>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</si>
  <si>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</si>
  <si>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</si>
  <si>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</si>
  <si>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</si>
  <si>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</si>
  <si>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</si>
  <si>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</si>
  <si>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</si>
  <si>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</si>
  <si>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</si>
  <si>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</si>
  <si>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</si>
  <si>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</si>
  <si>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</si>
  <si>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</si>
  <si>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</si>
  <si>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</si>
  <si>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</si>
  <si>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</si>
  <si>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</si>
  <si>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</si>
  <si>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</si>
  <si>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</si>
  <si>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</si>
  <si>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</si>
  <si>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</si>
  <si>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</si>
  <si>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</si>
  <si>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</si>
  <si>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</si>
  <si>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</si>
  <si>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</si>
  <si>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</si>
  <si>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</si>
  <si>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</si>
  <si>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</si>
  <si>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</si>
  <si>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</si>
  <si>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</si>
  <si>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</si>
  <si>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</si>
  <si>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</si>
  <si>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</si>
  <si>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</si>
  <si>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</si>
  <si>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</si>
  <si>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</si>
  <si>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</si>
  <si>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</si>
  <si>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</si>
  <si>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</si>
  <si>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</si>
  <si>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</si>
  <si>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</si>
  <si>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</si>
  <si>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</si>
  <si>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</si>
  <si>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</si>
  <si>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</si>
  <si>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</si>
  <si>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</si>
  <si>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</si>
  <si>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</si>
  <si>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</si>
  <si>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</si>
  <si>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</si>
  <si>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</si>
  <si>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</si>
  <si>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</si>
  <si>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</si>
  <si>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</si>
  <si>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</si>
  <si>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</si>
  <si>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</si>
  <si>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</si>
  <si>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</si>
  <si>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</si>
  <si>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</si>
  <si>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</si>
  <si>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</si>
  <si>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</si>
  <si>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</si>
  <si>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</si>
  <si>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</si>
  <si>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</si>
  <si>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</si>
  <si>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</si>
  <si>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</si>
  <si>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</si>
  <si>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</si>
  <si>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</si>
  <si>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</si>
  <si>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</si>
  <si>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</si>
  <si>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</si>
  <si>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</si>
  <si>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</si>
  <si>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</si>
  <si>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</si>
  <si>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</si>
  <si>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</si>
  <si>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</si>
  <si>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</si>
  <si>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</si>
  <si>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</si>
  <si>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</si>
  <si>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</si>
  <si>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</si>
  <si>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</si>
  <si>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</si>
  <si>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</si>
  <si>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</si>
  <si>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</si>
  <si>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</si>
  <si>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</si>
  <si>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</si>
  <si>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</si>
  <si>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</si>
  <si>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</si>
  <si>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</si>
  <si>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</si>
  <si>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</si>
  <si>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</si>
  <si>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</si>
  <si>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</si>
  <si>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</si>
  <si>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</si>
  <si>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</si>
  <si>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</si>
  <si>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</si>
  <si>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</si>
  <si>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</si>
  <si>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</si>
  <si>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</si>
  <si>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</si>
  <si>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</si>
  <si>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</si>
  <si>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</si>
  <si>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</si>
  <si>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</si>
  <si>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</si>
  <si>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</si>
  <si>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</si>
  <si>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</si>
  <si>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</si>
  <si>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</si>
  <si>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</si>
  <si>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</si>
  <si>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</si>
  <si>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</si>
  <si>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</si>
  <si>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</si>
  <si>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</si>
  <si>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</si>
  <si>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</si>
  <si>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</si>
  <si>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</si>
  <si>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</si>
  <si>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</si>
  <si>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</si>
  <si>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</si>
  <si>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</si>
  <si>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</si>
  <si>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</si>
  <si>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</si>
  <si>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</si>
  <si>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</si>
  <si>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</si>
  <si>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</si>
  <si>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</si>
  <si>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</si>
  <si>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</si>
  <si>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</si>
  <si>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</si>
  <si>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</si>
  <si>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</si>
  <si>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</si>
  <si>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</si>
  <si>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</si>
  <si>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</si>
  <si>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</si>
  <si>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</si>
  <si>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</si>
  <si>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</si>
  <si>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</si>
  <si>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</si>
  <si>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</si>
  <si>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</si>
  <si>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</si>
  <si>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</si>
  <si>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</si>
  <si>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</si>
  <si>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</si>
  <si>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</si>
  <si>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</si>
  <si>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</si>
  <si>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</si>
  <si>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</si>
  <si>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</si>
  <si>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</si>
  <si>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</si>
  <si>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</si>
  <si>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</si>
  <si>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</si>
  <si>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</si>
  <si>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</si>
  <si>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</si>
  <si>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</si>
  <si>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</si>
  <si>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</si>
  <si>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</si>
  <si>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</si>
  <si>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</si>
  <si>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</si>
  <si>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</si>
  <si>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</si>
  <si>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</si>
  <si>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</si>
  <si>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</si>
  <si>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</si>
  <si>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</si>
  <si>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</si>
  <si>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</si>
  <si>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</si>
  <si>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</si>
  <si>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</si>
  <si>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</si>
  <si>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</si>
  <si>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</si>
  <si>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</si>
  <si>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</si>
  <si>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</si>
  <si>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</si>
  <si>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</si>
  <si>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</si>
  <si>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</si>
  <si>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</si>
  <si>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</si>
  <si>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</si>
  <si>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</si>
  <si>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</si>
  <si>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</si>
  <si>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</si>
  <si>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</si>
  <si>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</si>
  <si>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</si>
  <si>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</si>
  <si>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</si>
  <si>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</si>
  <si>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</si>
  <si>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</si>
  <si>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</si>
  <si>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</si>
  <si>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</si>
  <si>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</si>
  <si>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</si>
  <si>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</si>
  <si>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</si>
  <si>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</si>
  <si>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</si>
  <si>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</si>
  <si>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</si>
  <si>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</si>
  <si>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</si>
  <si>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</si>
  <si>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</si>
  <si>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</si>
  <si>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</si>
  <si>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</si>
  <si>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</si>
  <si>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</si>
  <si>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</si>
  <si>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</si>
  <si>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</si>
  <si>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</si>
  <si>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</si>
  <si>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</si>
  <si>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</si>
  <si>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</si>
  <si>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</si>
  <si>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</si>
  <si>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</si>
  <si>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</si>
  <si>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</si>
  <si>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</si>
  <si>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</si>
  <si>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</si>
  <si>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</si>
  <si>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</si>
  <si>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</si>
  <si>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</si>
  <si>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</si>
  <si>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</si>
  <si>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</si>
  <si>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</si>
  <si>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</si>
  <si>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</si>
  <si>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</si>
  <si>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</si>
  <si>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</si>
  <si>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</si>
  <si>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</si>
  <si>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</si>
  <si>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</si>
  <si>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</si>
  <si>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</si>
  <si>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</si>
  <si>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</si>
  <si>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</si>
  <si>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</si>
  <si>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</si>
  <si>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</si>
  <si>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</si>
  <si>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</si>
  <si>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</si>
  <si>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</si>
  <si>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</si>
  <si>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</si>
  <si>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</si>
  <si>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</si>
  <si>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</si>
  <si>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</si>
  <si>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</si>
  <si>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</si>
  <si>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</si>
  <si>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</si>
  <si>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</si>
  <si>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</si>
  <si>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</si>
  <si>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</si>
  <si>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</si>
  <si>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</si>
  <si>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</si>
  <si>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</si>
  <si>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</si>
  <si>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</si>
  <si>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</si>
  <si>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</si>
  <si>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</si>
  <si>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</si>
  <si>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</si>
  <si>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</si>
  <si>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</si>
  <si>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</si>
  <si>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</si>
  <si>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</si>
  <si>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</si>
  <si>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</si>
  <si>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</si>
  <si>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</si>
  <si>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</si>
  <si>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</si>
  <si>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</si>
  <si>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</si>
  <si>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</si>
  <si>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</si>
  <si>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</si>
  <si>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</si>
  <si>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</si>
  <si>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</si>
  <si>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</si>
  <si>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</si>
  <si>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</si>
  <si>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</si>
  <si>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</si>
  <si>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</si>
  <si>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</si>
  <si>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</si>
  <si>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</si>
  <si>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</si>
  <si>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</si>
  <si>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</si>
  <si>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</si>
  <si>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</si>
  <si>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</si>
  <si>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</si>
  <si>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</si>
  <si>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</si>
  <si>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</si>
  <si>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</si>
  <si>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</si>
  <si>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</si>
  <si>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</si>
  <si>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</si>
  <si>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</si>
  <si>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</si>
  <si>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</si>
  <si>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</si>
  <si>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</si>
  <si>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</si>
  <si>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</si>
  <si>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</si>
  <si>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</si>
  <si>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</si>
  <si>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</si>
  <si>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</si>
  <si>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</si>
  <si>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</si>
  <si>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</si>
  <si>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</si>
  <si>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</si>
  <si>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</si>
  <si>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</si>
  <si>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</si>
  <si>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</si>
  <si>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</si>
  <si>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</si>
  <si>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</si>
  <si>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</si>
  <si>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</si>
  <si>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</si>
  <si>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</si>
  <si>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</si>
  <si>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</si>
  <si>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</si>
  <si>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</si>
  <si>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</si>
  <si>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</si>
  <si>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</si>
  <si>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</si>
  <si>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</si>
  <si>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</si>
  <si>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</si>
  <si>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</si>
  <si>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</si>
  <si>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</si>
  <si>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</si>
  <si>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</si>
  <si>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</si>
  <si>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</si>
  <si>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</si>
  <si>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</si>
  <si>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</si>
  <si>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</si>
  <si>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</si>
  <si>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</si>
  <si>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</si>
  <si>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</si>
  <si>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</si>
  <si>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</si>
  <si>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</si>
  <si>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</si>
  <si>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</si>
  <si>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</si>
  <si>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</si>
  <si>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</si>
  <si>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</si>
  <si>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</si>
  <si>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</si>
  <si>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</si>
  <si>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</si>
  <si>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</si>
  <si>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</si>
  <si>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</si>
  <si>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</si>
  <si>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</si>
  <si>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</si>
  <si>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</si>
  <si>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</si>
  <si>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</si>
  <si>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</si>
  <si>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</si>
  <si>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</si>
  <si>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</si>
  <si>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</si>
  <si>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</si>
  <si>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</si>
  <si>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</si>
  <si>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</si>
  <si>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</si>
  <si>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</si>
  <si>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</si>
  <si>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</si>
  <si>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</si>
  <si>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</si>
  <si>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</si>
  <si>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</si>
  <si>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</si>
  <si>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</si>
  <si>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</si>
  <si>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</si>
  <si>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</si>
  <si>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</si>
  <si>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</si>
  <si>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</si>
  <si>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</si>
  <si>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</si>
  <si>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</si>
  <si>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</si>
  <si>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</si>
  <si>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</si>
  <si>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</si>
  <si>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</si>
  <si>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</si>
  <si>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</si>
  <si>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</si>
  <si>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</si>
  <si>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</si>
  <si>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</si>
  <si>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</si>
  <si>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</si>
  <si>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</si>
  <si>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</si>
  <si>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</si>
  <si>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</si>
  <si>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</si>
  <si>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</si>
  <si>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</si>
  <si>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</si>
  <si>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</si>
  <si>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</si>
  <si>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</si>
  <si>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</si>
  <si>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</si>
  <si>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</si>
  <si>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</si>
  <si>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</si>
  <si>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</si>
  <si>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</si>
  <si>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</si>
  <si>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</si>
  <si>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</si>
  <si>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</si>
  <si>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</si>
  <si>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</si>
  <si>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</si>
  <si>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</si>
  <si>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</si>
  <si>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</si>
  <si>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</si>
  <si>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</si>
  <si>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</si>
  <si>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</si>
  <si>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</si>
  <si>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</si>
  <si>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</si>
  <si>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</si>
  <si>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</si>
  <si>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</si>
  <si>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</si>
  <si>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</si>
  <si>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</si>
  <si>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</si>
  <si>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</si>
  <si>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</si>
  <si>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</si>
  <si>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</si>
  <si>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</si>
  <si>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</si>
  <si>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</si>
  <si>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</si>
  <si>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</si>
  <si>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</si>
  <si>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</si>
  <si>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</si>
  <si>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</si>
  <si>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</si>
  <si>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</si>
  <si>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</si>
  <si>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</si>
  <si>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</si>
  <si>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</si>
  <si>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</si>
  <si>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</si>
  <si>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</si>
  <si>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</si>
  <si>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</si>
  <si>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</si>
  <si>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</si>
  <si>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</si>
  <si>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</si>
  <si>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</si>
  <si>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</si>
  <si>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</si>
  <si>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</si>
  <si>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</si>
  <si>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</si>
  <si>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</si>
  <si>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</si>
  <si>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</si>
  <si>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</si>
  <si>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</si>
  <si>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</si>
  <si>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</si>
  <si>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</si>
  <si>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</si>
  <si>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</si>
  <si>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</si>
  <si>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</si>
  <si>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</si>
  <si>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</si>
  <si>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</si>
  <si>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</si>
  <si>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</si>
  <si>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</si>
  <si>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</si>
  <si>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</si>
  <si>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</si>
  <si>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</si>
  <si>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</si>
  <si>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</si>
  <si>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</si>
  <si>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</si>
  <si>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</si>
  <si>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</si>
  <si>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</si>
  <si>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</si>
  <si>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</si>
  <si>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</si>
  <si>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</si>
  <si>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</si>
  <si>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</si>
  <si>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</si>
  <si>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</si>
  <si>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</si>
  <si>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</si>
  <si>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</si>
  <si>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</si>
  <si>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</si>
  <si>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</si>
  <si>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</si>
  <si>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</si>
  <si>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</si>
  <si>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</si>
  <si>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</si>
  <si>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</si>
  <si>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</si>
  <si>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</si>
  <si>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</si>
  <si>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</si>
  <si>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</si>
  <si>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</si>
  <si>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</si>
  <si>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</si>
  <si>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</si>
  <si>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</si>
  <si>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</si>
  <si>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</si>
  <si>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</si>
  <si>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</si>
  <si>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</si>
  <si>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</si>
  <si>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</si>
  <si>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</si>
  <si>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</si>
  <si>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</si>
  <si>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</si>
  <si>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</si>
  <si>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</si>
  <si>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</si>
  <si>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</si>
  <si>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</si>
  <si>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</si>
  <si>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</si>
  <si>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</si>
  <si>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</si>
  <si>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</si>
  <si>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</si>
  <si>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</si>
  <si>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</si>
  <si>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</si>
  <si>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</si>
  <si>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</si>
  <si>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</si>
  <si>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</si>
  <si>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</si>
  <si>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</si>
  <si>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</si>
  <si>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</si>
  <si>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</si>
  <si>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</si>
  <si>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</si>
  <si>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</si>
  <si>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</si>
  <si>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</si>
  <si>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</si>
  <si>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</si>
  <si>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</si>
  <si>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</si>
  <si>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</si>
  <si>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</si>
  <si>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</si>
  <si>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</si>
  <si>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</si>
  <si>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</si>
  <si>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</si>
  <si>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</si>
  <si>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</si>
  <si>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</si>
  <si>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</si>
  <si>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</si>
  <si>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</si>
  <si>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</si>
  <si>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</si>
  <si>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</si>
  <si>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</si>
  <si>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</si>
  <si>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</si>
  <si>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</si>
  <si>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</si>
  <si>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</si>
  <si>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</si>
  <si>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</si>
  <si>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</si>
  <si>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</si>
  <si>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</si>
  <si>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</si>
  <si>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</si>
  <si>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</si>
  <si>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</si>
  <si>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</si>
  <si>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</si>
  <si>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</si>
  <si>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</si>
  <si>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</si>
  <si>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</si>
  <si>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</si>
  <si>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</si>
  <si>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</si>
  <si>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</si>
  <si>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</si>
  <si>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</si>
  <si>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</si>
  <si>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</si>
  <si>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</si>
  <si>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</si>
  <si>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</si>
  <si>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</si>
  <si>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</si>
  <si>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</si>
  <si>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</si>
  <si>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</si>
  <si>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</si>
  <si>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</si>
  <si>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</si>
  <si>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</si>
  <si>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</si>
  <si>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</si>
  <si>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</si>
  <si>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</si>
  <si>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</si>
  <si>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</si>
  <si>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</si>
  <si>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</si>
  <si>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</si>
  <si>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</si>
  <si>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</si>
  <si>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</si>
  <si>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</si>
  <si>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</si>
  <si>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</si>
  <si>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</si>
  <si>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</si>
  <si>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</si>
  <si>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</si>
  <si>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</si>
  <si>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</si>
  <si>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</si>
  <si>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</si>
  <si>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</si>
  <si>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</si>
  <si>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</si>
  <si>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</si>
  <si>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</si>
  <si>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</si>
  <si>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</si>
  <si>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</si>
  <si>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</si>
  <si>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</si>
  <si>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</si>
  <si>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</si>
  <si>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</si>
  <si>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</si>
  <si>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</si>
  <si>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</si>
  <si>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</si>
  <si>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</si>
  <si>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</si>
  <si>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</si>
  <si>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</si>
  <si>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</si>
  <si>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</si>
  <si>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</si>
  <si>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</si>
  <si>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</si>
  <si>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</si>
  <si>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</si>
  <si>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</si>
  <si>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</si>
  <si>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</si>
  <si>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</si>
  <si>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</si>
  <si>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</si>
  <si>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</si>
  <si>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</si>
  <si>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</si>
  <si>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</si>
  <si>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</si>
  <si>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</si>
  <si>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</si>
  <si>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</si>
  <si>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</si>
  <si>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</si>
  <si>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</si>
  <si>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</si>
  <si>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</si>
  <si>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</si>
  <si>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</si>
  <si>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</si>
  <si>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</si>
  <si>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</si>
  <si>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</si>
  <si>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</si>
  <si>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</si>
  <si>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</si>
  <si>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</si>
  <si>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</si>
  <si>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</si>
  <si>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</si>
  <si>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</si>
  <si>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</si>
  <si>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</si>
  <si>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</si>
  <si>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</si>
  <si>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</si>
  <si>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</si>
  <si>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</si>
  <si>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</si>
  <si>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</si>
  <si>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</si>
  <si>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</si>
  <si>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</si>
  <si>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</si>
  <si>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</si>
  <si>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</si>
  <si>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</si>
  <si>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</si>
  <si>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</si>
  <si>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</si>
  <si>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</si>
  <si>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</si>
  <si>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</si>
  <si>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</si>
  <si>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</si>
  <si>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</si>
  <si>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</si>
  <si>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</si>
  <si>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</si>
  <si>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</si>
  <si>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</si>
  <si>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</si>
  <si>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</si>
  <si>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</si>
  <si>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</si>
  <si>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</si>
  <si>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</si>
  <si>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</si>
  <si>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</si>
  <si>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</si>
  <si>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</si>
  <si>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</si>
  <si>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</si>
  <si>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</si>
  <si>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</si>
  <si>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</si>
  <si>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</si>
  <si>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</si>
  <si>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</si>
  <si>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</si>
  <si>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</si>
  <si>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</si>
  <si>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</si>
  <si>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</si>
  <si>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</si>
  <si>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</si>
  <si>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</si>
  <si>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</si>
  <si>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</si>
  <si>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</si>
  <si>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</si>
  <si>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</si>
  <si>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</si>
  <si>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</si>
  <si>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</si>
  <si>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</si>
  <si>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</si>
  <si>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</si>
  <si>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</si>
  <si>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</si>
  <si>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</si>
  <si>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</si>
  <si>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</si>
  <si>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</si>
  <si>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</si>
  <si>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</si>
  <si>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</si>
  <si>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</si>
  <si>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</si>
  <si>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</si>
  <si>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</si>
  <si>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</si>
  <si>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</si>
  <si>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</si>
  <si>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</si>
  <si>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</si>
  <si>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</si>
  <si>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</si>
  <si>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</si>
  <si>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</si>
  <si>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</si>
  <si>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</si>
  <si>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</si>
  <si>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</si>
  <si>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</si>
  <si>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</si>
  <si>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</si>
  <si>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</si>
  <si>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</si>
  <si>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</si>
  <si>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</si>
  <si>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</si>
  <si>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</si>
  <si>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</si>
  <si>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</si>
  <si>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</si>
  <si>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</si>
  <si>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</si>
  <si>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</si>
  <si>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</si>
  <si>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</si>
  <si>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</si>
  <si>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</si>
  <si>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</si>
  <si>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</si>
  <si>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</si>
  <si>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</si>
  <si>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</si>
  <si>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</si>
  <si>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</si>
  <si>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</si>
  <si>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</si>
  <si>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</si>
  <si>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</si>
  <si>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</si>
  <si>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</si>
  <si>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</si>
  <si>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</si>
  <si>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</si>
  <si>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</si>
  <si>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</si>
  <si>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</si>
  <si>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</si>
  <si>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</si>
  <si>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</si>
  <si>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</si>
  <si>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</si>
  <si>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</si>
  <si>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</si>
  <si>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</si>
  <si>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</si>
  <si>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</si>
  <si>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</si>
  <si>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</si>
  <si>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</si>
  <si>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</si>
  <si>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</si>
  <si>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</si>
  <si>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</si>
  <si>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</si>
  <si>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</si>
  <si>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</si>
  <si>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</si>
  <si>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</si>
  <si>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</si>
  <si>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</si>
  <si>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</si>
  <si>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</si>
  <si>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</si>
  <si>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</si>
  <si>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</si>
  <si>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</si>
  <si>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</si>
  <si>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</si>
  <si>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</si>
  <si>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</si>
  <si>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</si>
  <si>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</si>
  <si>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</si>
  <si>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</si>
  <si>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</si>
  <si>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</si>
  <si>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</si>
  <si>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</si>
  <si>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</si>
  <si>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</si>
  <si>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</si>
  <si>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</si>
  <si>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</si>
  <si>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</si>
  <si>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</si>
  <si>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</si>
  <si>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</si>
  <si>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 &amp; ETA 20 min</t>
  </si>
  <si>
    <t>PCM-20251101-00000353</t>
  </si>
  <si>
    <t>ETA 75 km</t>
  </si>
  <si>
    <t>PCM-20251101-00000439</t>
  </si>
  <si>
    <t>ETA 15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</si>
  <si>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</si>
  <si>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</si>
  <si>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</si>
  <si>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</si>
  <si>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PCM-20251101-00000401</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</si>
  <si>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</si>
  <si>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</si>
  <si>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</si>
  <si>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</si>
  <si>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</si>
  <si>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</si>
  <si>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</si>
  <si>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PCM-20251101-00000408</t>
  </si>
  <si>
    <t>Emergency</t>
  </si>
  <si>
    <t>Sceco Cut Off At Area
1st team dispatched for site ABH0124  , ETA 65 mins // 2nd team distracted for site KMS0474  , ETA 60 mins //3rd team dispatched for site ABH0281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</si>
</sst>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2" totalsRowShown="0" headerRowDxfId="157" dataDxfId="156" headerRowBorderDxfId="154" tableBorderDxfId="155" totalsRowBorderDxfId="153">
  <autoFilter ref="A1:CJ16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3" totalsRowShown="0" headerRowDxfId="48" dataDxfId="47" headerRowBorderDxfId="45" tableBorderDxfId="46" totalsRowBorderDxfId="44">
  <autoFilter ref="A1:L1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0" totalsRowShown="0" headerRowDxfId="15" dataDxfId="14" headerRowBorderDxfId="12" tableBorderDxfId="13">
  <autoFilter ref="A1:L3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299.41458321759274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45962.363009143519</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45962.363009143519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45962.363009143519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45962.363009143519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45962.363009143519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45962.363009143519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45962.363009143519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45962.363009143519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45962.363009143519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45962.363009143519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45962.363009143519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45962.363009143519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45962.363009143519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45962.363009143519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45962.363009143519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45962.363009143519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45962.363009143519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45962.363009143519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45962.363009143519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45962.363009143519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45962.363009143519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45962.363009143519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45962.363009143519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45962.363009143519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45962.363009143519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45962.363009143519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45962.363009143519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45962.363009143519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45962.363009143519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45962.363009143519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45962.363009143519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45962.363009143519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45962.363009143519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45962.363009143519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45962.363009143519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45962.363009143519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45962.363009143519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45962.363009143519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45962.363009143519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45962.363009143519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45962.363009143519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45962.363009143519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45962.363009143519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45962.363009143519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45962.363009143519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45962.363009143519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45962.363009143519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45962.363009143519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45962.363009143519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45962.363009143519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45962.363009143519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45962.363009143519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45962.363009143519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45962.363009143519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45962.363009143519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45962.363009143519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45962.363009143519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45962.363009143519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45962.363009143519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45962.363009143519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45962.363009143519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45962.363009143519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45962.363009143519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45962.363009143519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45962.363009143519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45962.363009143519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45962.363009143519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45962.363009143519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45962.363009143519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45962.363009143519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45962.363009143519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45962.363009143519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45962.363009143519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45962.363009143519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45962.363009143519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45962.363009143519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45962.363009143519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45962.363009143519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45962.363009143519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45962.363009143519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45962.363009143519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45962.363009143519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45962.363009143519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45962.363009143519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45962.363009143519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45962.363009143519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45962.363009143519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45962.363009143519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45962.363009143519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45962.363009143519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45962.363009143519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45962.363009143519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45962.363009143519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45962.363009143519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45962.363009143519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45962.363009143519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45962.363009143519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45962.363009143519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45962.363009143519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45962.363009143519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45962.363009143519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45962.363009143519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45962.363009143519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45962.363009143519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45962.363009143519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45962.363009143519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45962.363009143519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45962.363009143519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45962.363009143519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45962.363009143519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45962.363009143519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45962.363009143519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45962.363009143519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45962.363009143519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45962.363009143519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45962.363009143519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45962.363009143519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45962.363009143519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45962.363009143519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45962.363009143519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45962.363009143519</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45962.363009143519</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1BBF5E82-8546-4188-B80B-149A4077C845}"/>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2"/>
  <sheetViews>
    <sheetView tabSelected="1" workbookViewId="0">
      <selection activeCell="K15" sqref="K1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137.3631711805574</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3.620925810188055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39107</v>
      </c>
      <c r="B5" s="63" t="str">
        <f>IFERROR(VLOOKUP(D5,DB!A:K,11,0),"")</f>
        <v>R2</v>
      </c>
      <c r="C5" s="63">
        <v>1</v>
      </c>
      <c r="D5" s="63" t="s">
        <v>25835</v>
      </c>
      <c r="E5" s="87" t="s">
        <v>39021</v>
      </c>
      <c r="F5" s="76">
        <v>45962.218182870369</v>
      </c>
      <c r="G5" s="77">
        <f ca="1">IFERROR(NOW()-F5,"-")</f>
        <v>0.14482627315010177</v>
      </c>
      <c r="H5" s="76">
        <v>45962.216145833336</v>
      </c>
      <c r="I5" s="63" t="str">
        <f>IFERROR(VLOOKUP(D5,DB!A:F,6,0),"")</f>
        <v>SCECO</v>
      </c>
      <c r="J5" s="63" t="str">
        <f>IFERROR(VLOOKUP(D5,DB!A:G,7,0),"")</f>
        <v>Good+In progress</v>
      </c>
      <c r="K5" s="88" t="s">
        <v>39108</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39109</v>
      </c>
      <c r="B6" s="18" t="str">
        <f>IFERROR(VLOOKUP(D6,DB!A:K,11,0),"")</f>
        <v>R2</v>
      </c>
      <c r="C6" s="18">
        <v>1</v>
      </c>
      <c r="D6" s="18" t="s">
        <v>12886</v>
      </c>
      <c r="E6" s="114" t="s">
        <v>39021</v>
      </c>
      <c r="F6" s="115">
        <v>45962.238229166665</v>
      </c>
      <c r="G6" s="116">
        <f ca="1">IFERROR(NOW()-F6,"-")</f>
        <v>0.12477997685346054</v>
      </c>
      <c r="H6" s="115">
        <v>45962.118090277778</v>
      </c>
      <c r="I6" s="18" t="str">
        <f>IFERROR(VLOOKUP(D6,DB!A:F,6,0),"")</f>
        <v>SCECO</v>
      </c>
      <c r="J6" s="18" t="str">
        <f>IFERROR(VLOOKUP(D6,DB!A:G,7,0),"")</f>
        <v>Dead+Dead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39111</v>
      </c>
      <c r="B7" s="18" t="str">
        <f>IFERROR(VLOOKUP(D7,DB!A:K,11,0),"")</f>
        <v>R2</v>
      </c>
      <c r="C7" s="18">
        <v>1</v>
      </c>
      <c r="D7" s="18" t="s">
        <v>10126</v>
      </c>
      <c r="E7" s="114" t="s">
        <v>39021</v>
      </c>
      <c r="F7" s="115">
        <v>45962.255532407406</v>
      </c>
      <c r="G7" s="116">
        <f ca="1">IFERROR(NOW()-F7,"-")</f>
        <v>0.10747673611331265</v>
      </c>
      <c r="H7" s="115">
        <v>45962.196504629632</v>
      </c>
      <c r="I7" s="18" t="str">
        <f>IFERROR(VLOOKUP(D7,DB!A:F,6,0),"")</f>
        <v>SCECO</v>
      </c>
      <c r="J7" s="18" t="str">
        <f>IFERROR(VLOOKUP(D7,DB!A:G,7,0),"")</f>
        <v>Vandalized</v>
      </c>
      <c r="K7" s="19" t="s">
        <v>39112</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39113</v>
      </c>
      <c r="B8" s="18" t="str">
        <f>IFERROR(VLOOKUP(D8,DB!A:K,11,0),"")</f>
        <v>R2</v>
      </c>
      <c r="C8" s="18">
        <v>4</v>
      </c>
      <c r="D8" s="19" t="s">
        <v>19048</v>
      </c>
      <c r="E8" s="114" t="s">
        <v>39021</v>
      </c>
      <c r="F8" s="115">
        <v>45962.277789351851</v>
      </c>
      <c r="G8" s="116">
        <f ca="1">IFERROR(NOW()-F8,"-")</f>
        <v>8.5219791668350808E-2</v>
      </c>
      <c r="H8" s="115">
        <v>45962.245497685188</v>
      </c>
      <c r="I8" s="18" t="str">
        <f>IFERROR(VLOOKUP(D8,DB!A:F,6,0),"")</f>
        <v>SCECO</v>
      </c>
      <c r="J8" s="18" t="str">
        <f>IFERROR(VLOOKUP(D8,DB!A:G,7,0),"")</f>
        <v>Dead</v>
      </c>
      <c r="K8" s="19" t="s">
        <v>39114</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39115</v>
      </c>
      <c r="B9" s="18" t="str">
        <f>IFERROR(VLOOKUP(D9,DB!A:K,11,0),"")</f>
        <v>R2</v>
      </c>
      <c r="C9" s="18">
        <v>1</v>
      </c>
      <c r="D9" s="18" t="s">
        <v>25879</v>
      </c>
      <c r="E9" s="114" t="s">
        <v>39021</v>
      </c>
      <c r="F9" s="115">
        <v>45962.302557870367</v>
      </c>
      <c r="G9" s="116">
        <f ca="1">IFERROR(NOW()-F9,"-")</f>
        <v>6.0451273151556961E-2</v>
      </c>
      <c r="H9" s="115">
        <v>45962.297662037039</v>
      </c>
      <c r="I9" s="18" t="str">
        <f>IFERROR(VLOOKUP(D9,DB!A:F,6,0),"")</f>
        <v>SCECO</v>
      </c>
      <c r="J9" s="18" t="str">
        <f>IFERROR(VLOOKUP(D9,DB!A:G,7,0),"")</f>
        <v>Vandalized</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t="s">
        <v>39117</v>
      </c>
      <c r="B10" s="18" t="str">
        <f>IFERROR(VLOOKUP(D10,DB!A:K,11,0),"")</f>
        <v>R2</v>
      </c>
      <c r="C10" s="18">
        <v>2</v>
      </c>
      <c r="D10" s="18" t="s">
        <v>25037</v>
      </c>
      <c r="E10" s="114" t="s">
        <v>39100</v>
      </c>
      <c r="F10" s="115">
        <v>45962.352905092594</v>
      </c>
      <c r="G10" s="116">
        <f ca="1">IFERROR(NOW()-F10,"-")</f>
        <v>1.010405092529254E-2</v>
      </c>
      <c r="H10" s="115">
        <v>45962.340810185182</v>
      </c>
      <c r="I10" s="18" t="str">
        <f>IFERROR(VLOOKUP(D10,DB!A:F,6,0),"")</f>
        <v>SCECO</v>
      </c>
      <c r="J10" s="18" t="str">
        <f>IFERROR(VLOOKUP(D10,DB!A:G,7,0),"")</f>
        <v>Weak</v>
      </c>
      <c r="K10" s="19" t="s">
        <v>39118</v>
      </c>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45962.363009143519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45962.363009143519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45962.363009143519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45962.363009143519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45962.363009143519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45962.363009143519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45962.363009143519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61"/>
      <c r="B18" s="162" t="str">
        <f>IFERROR(VLOOKUP(D18,DB!A:K,11,0),"")</f>
        <v/>
      </c>
      <c r="C18" s="162"/>
      <c r="D18" s="162"/>
      <c r="E18" s="163"/>
      <c r="F18" s="164"/>
      <c r="G18" s="165">
        <f ca="1">IFERROR(NOW()-F18,"-")</f>
        <v>45962.363009143519</v>
      </c>
      <c r="H18" s="164"/>
      <c r="I18" s="162" t="str">
        <f>IFERROR(VLOOKUP(D18,DB!A:F,6,0),"")</f>
        <v/>
      </c>
      <c r="J18" s="162" t="str">
        <f>IFERROR(VLOOKUP(D18,DB!A:G,7,0),"")</f>
        <v/>
      </c>
      <c r="K18" s="166"/>
      <c r="L18" s="162" t="str">
        <f>IFERROR(VLOOKUP(D18,DB!A:I,9,0),"")</f>
        <v/>
      </c>
      <c r="M18" s="162"/>
      <c r="N18" s="162"/>
      <c r="O18" s="162"/>
      <c r="P18" s="162"/>
      <c r="Q18" s="162"/>
      <c r="R18" s="162"/>
      <c r="S18" s="162"/>
      <c r="T18" s="162"/>
      <c r="U18" s="162"/>
      <c r="V18" s="162"/>
      <c r="W18" s="162"/>
      <c r="X18" s="162"/>
      <c r="Y18" s="162"/>
      <c r="Z18" s="162"/>
      <c r="AA18" s="162"/>
      <c r="AB18" s="162"/>
      <c r="AC18" s="162"/>
      <c r="AD18" s="162"/>
      <c r="AE18" s="162"/>
      <c r="AF18" s="162"/>
      <c r="AG18" s="162"/>
      <c r="AH18" s="162"/>
      <c r="AI18" s="162"/>
      <c r="AJ18" s="162"/>
      <c r="AK18" s="162"/>
      <c r="AL18" s="162"/>
      <c r="AM18" s="162"/>
      <c r="AN18" s="162"/>
      <c r="AO18" s="162"/>
      <c r="AP18" s="162"/>
      <c r="AQ18" s="162"/>
      <c r="AR18" s="162"/>
      <c r="AS18" s="162"/>
      <c r="AT18" s="162"/>
      <c r="AU18" s="162"/>
      <c r="AV18" s="162"/>
      <c r="AW18" s="162"/>
      <c r="AX18" s="162"/>
      <c r="AY18" s="162"/>
      <c r="AZ18" s="162"/>
      <c r="BA18" s="162"/>
      <c r="BB18" s="162"/>
      <c r="BC18" s="162"/>
      <c r="BD18" s="162"/>
      <c r="BE18" s="162"/>
      <c r="BF18" s="162"/>
      <c r="BG18" s="162"/>
      <c r="BH18" s="162"/>
      <c r="BI18" s="162"/>
      <c r="BJ18" s="162"/>
      <c r="BK18" s="162"/>
      <c r="BL18" s="162"/>
      <c r="BM18" s="162"/>
      <c r="BN18" s="162"/>
      <c r="BO18" s="162"/>
      <c r="BP18" s="162"/>
      <c r="BQ18" s="162"/>
      <c r="BR18" s="162"/>
      <c r="BS18" s="162"/>
      <c r="BT18" s="162"/>
      <c r="BU18" s="162"/>
      <c r="BV18" s="162"/>
      <c r="BW18" s="162"/>
      <c r="BX18" s="162"/>
      <c r="BY18" s="162"/>
      <c r="BZ18" s="162"/>
      <c r="CA18" s="162"/>
      <c r="CB18" s="162"/>
      <c r="CC18" s="162"/>
      <c r="CD18" s="162"/>
      <c r="CE18" s="162"/>
      <c r="CF18" s="162"/>
      <c r="CG18" s="162"/>
      <c r="CH18" s="162"/>
      <c r="CI18" s="162"/>
      <c r="CJ18" s="167"/>
    </row>
    <row r="19" spans="1:88" ht="31.5" customHeight="1">
      <c r="A19" s="113"/>
      <c r="B19" s="18" t="str">
        <f>IFERROR(VLOOKUP(D19,DB!A:K,11,0),"")</f>
        <v/>
      </c>
      <c r="C19" s="18"/>
      <c r="D19" s="18"/>
      <c r="E19" s="114"/>
      <c r="F19" s="115"/>
      <c r="G19" s="116">
        <f ca="1">IFERROR(NOW()-F19,"-")</f>
        <v>45962.363009143519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45962.363009143519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45962.363009143519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45962.363009143519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45962.363009143519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45962.363009143519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45962.363009143519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45962.363009143519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45962.363009143519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45962.363009143519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45962.363009143519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45962.363009143519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45962.363009143519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45962.363009143519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45962.363009143519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45962.363009143519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45962.363009143519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45962.363009143519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45962.363009143519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45962.363009143519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45962.363009143519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45962.363009143519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45962.363009143519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45962.363009143519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45962.363009143519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45962.363009143519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45962.363009143519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45962.363009143519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45962.363009143519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45962.363009143519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45962.363009143519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45962.363009143519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45962.363009143519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45962.363009143519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45962.363009143519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45962.363009143519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45962.363009143519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45962.363009143519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45962.363009143519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45962.363009143519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45962.363009143519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45962.363009143519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45962.363009143519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45962.363009143519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45962.363009143519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45962.363009143519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45962.363009143519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45962.363009143519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45962.363009143519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45962.363009143519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45962.363009143519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45962.363009143519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45962.363009143519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45962.363009143519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45962.363009143519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45962.363009143519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45962.363009143519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45962.363009143519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45962.363009143519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45962.363009143519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45962.363009143519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45962.363009143519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45962.363009143519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45962.363009143519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45962.363009143519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45962.363009143519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45962.363009143519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45962.363009143519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45962.363009143519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45962.363009143519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45962.363009143519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45962.363009143519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45962.363009143519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45962.363009143519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45962.363009143519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45962.363009143519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45962.363009143519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45962.363009143519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45962.363009143519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45962.363009143519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45962.363009143519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45962.363009143519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45962.363009143519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45962.363009143519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45962.363009143519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45962.363009143519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45962.363009143519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45962.363009143519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45962.363009143519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45962.363009143519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45962.363009143519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45962.363009143519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45962.363009143519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45962.363009143519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45962.363009143519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45962.363009143519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45962.363009143519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45962.363009143519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45962.363009143519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45962.363009143519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45962.363009143519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45962.363009143519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45962.363009143519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45962.363009143519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45962.363009143519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45962.363009143519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45962.363009143519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45962.363009143519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45962.363009143519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45962.363009143519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45962.363009143519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45962.363009143519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45962.363009143519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45962.363009143519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45962.363009143519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45962.363009143519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45962.363009143519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45962.363009143519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45962.363009143519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45962.363009143519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45962.363009143519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45962.363009143519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45962.363009143519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45962.363009143519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45962.363009143519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45962.363009143519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45962.363009143519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45962.363009143519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45962.363009143519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45962.363009143519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45962.363009143519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45962.363009143519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45962.363009143519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45962.363009143519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45962.363009143519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45962.363009143519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45962.363009143519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45962.363009143519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45962.363009143519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45962.363009143519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45962.363009143519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45962.363009143519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45962.363009143519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61"/>
      <c r="B162" s="162" t="str">
        <f>IFERROR(VLOOKUP(D162,DB!A:K,11,0),"")</f>
        <v/>
      </c>
      <c r="C162" s="162"/>
      <c r="D162" s="162"/>
      <c r="E162" s="163"/>
      <c r="F162" s="164"/>
      <c r="G162" s="165">
        <f ca="1">IFERROR(NOW()-F162,"-")</f>
        <v>45962.363009143519</v>
      </c>
      <c r="H162" s="164"/>
      <c r="I162" s="162" t="str">
        <f>IFERROR(VLOOKUP(D162,DB!A:F,6,0),"")</f>
        <v/>
      </c>
      <c r="J162" s="162" t="str">
        <f>IFERROR(VLOOKUP(D162,DB!A:G,7,0),"")</f>
        <v/>
      </c>
      <c r="K162" s="166"/>
      <c r="L162" s="162" t="str">
        <f>IFERROR(VLOOKUP(D162,DB!A:I,9,0),"")</f>
        <v/>
      </c>
      <c r="M162" s="162"/>
      <c r="N162" s="162"/>
      <c r="O162" s="162"/>
      <c r="P162" s="162"/>
      <c r="Q162" s="162"/>
      <c r="R162" s="162"/>
      <c r="S162" s="162"/>
      <c r="T162" s="162"/>
      <c r="U162" s="162"/>
      <c r="V162" s="162"/>
      <c r="W162" s="162"/>
      <c r="X162" s="162"/>
      <c r="Y162" s="162"/>
      <c r="Z162" s="162"/>
      <c r="AA162" s="162"/>
      <c r="AB162" s="162"/>
      <c r="AC162" s="162"/>
      <c r="AD162" s="162"/>
      <c r="AE162" s="162"/>
      <c r="AF162" s="162"/>
      <c r="AG162" s="162"/>
      <c r="AH162" s="162"/>
      <c r="AI162" s="162"/>
      <c r="AJ162" s="162"/>
      <c r="AK162" s="162"/>
      <c r="AL162" s="162"/>
      <c r="AM162" s="162"/>
      <c r="AN162" s="162"/>
      <c r="AO162" s="162"/>
      <c r="AP162" s="162"/>
      <c r="AQ162" s="162"/>
      <c r="AR162" s="162"/>
      <c r="AS162" s="162"/>
      <c r="AT162" s="162"/>
      <c r="AU162" s="162"/>
      <c r="AV162" s="162"/>
      <c r="AW162" s="162"/>
      <c r="AX162" s="162"/>
      <c r="AY162" s="162"/>
      <c r="AZ162" s="162"/>
      <c r="BA162" s="162"/>
      <c r="BB162" s="162"/>
      <c r="BC162" s="162"/>
      <c r="BD162" s="162"/>
      <c r="BE162" s="162"/>
      <c r="BF162" s="162"/>
      <c r="BG162" s="162"/>
      <c r="BH162" s="162"/>
      <c r="BI162" s="162"/>
      <c r="BJ162" s="162"/>
      <c r="BK162" s="162"/>
      <c r="BL162" s="162"/>
      <c r="BM162" s="162"/>
      <c r="BN162" s="162"/>
      <c r="BO162" s="162"/>
      <c r="BP162" s="162"/>
      <c r="BQ162" s="162"/>
      <c r="BR162" s="162"/>
      <c r="BS162" s="162"/>
      <c r="BT162" s="162"/>
      <c r="BU162" s="162"/>
      <c r="BV162" s="162"/>
      <c r="BW162" s="162"/>
      <c r="BX162" s="162"/>
      <c r="BY162" s="162"/>
      <c r="BZ162" s="162"/>
      <c r="CA162" s="162"/>
      <c r="CB162" s="162"/>
      <c r="CC162" s="162"/>
      <c r="CD162" s="162"/>
      <c r="CE162" s="162"/>
      <c r="CF162" s="162"/>
      <c r="CG162" s="162"/>
      <c r="CH162" s="162"/>
      <c r="CI162" s="162"/>
      <c r="CJ162" s="167"/>
    </row>
  </sheetData>
  <dataValidations count="2">
    <dataValidation allowBlank="1" showInputMessage="1" showErrorMessage="1" sqref="E1" xr:uid="{4D935161-CDD3-4592-B877-3FB59C99E142}"/>
    <dataValidation type="list" allowBlank="1" showInputMessage="1" showErrorMessage="1" sqref="E3:E16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45962.363009143519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45962.363009143519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45962.363009143519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45962.363009143519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45962.363009143519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45962.363009143519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45962.363009143519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45962.363009143519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45962.363009143519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45962.363009143519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45962.363009143519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45962.363009143519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45962.363009143519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45962.363009143519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45962.363009143519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45962.363009143519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45962.363009143519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45962.363009143519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45962.363009143519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45962.363009143519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45962.363009143519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45962.363009143519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45962.363009143519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45962.363009143519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45962.363009143519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45962.363009143519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45962.363009143519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45962.363009143519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45962.363009143519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45962.363009143519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45962.363009143519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45962.363009143519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45962.363009143519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45962.363009143519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45962.363009143519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45962.363009143519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45962.363009143519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45962.363009143519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45962.363009143519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45962.363009143519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45962.363009143519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45962.363009143519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45962.363009143519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45962.363009143519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45962.363009143519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45962.363009143519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45962.363009143519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45962.363009143519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45962.363009143519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45962.363009143519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45962.363009143519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45962.363009143519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45962.363009143519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45962.363009143519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45962.363009143519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45962.363009143519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45962.363009143519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45962.363009143519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45962.363009143519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45962.363009143519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45962.363009143519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45962.363009143519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45962.363009143519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45962.363009143519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45962.363009143519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45962.363009143519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45962.363009143519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45962.363009143519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45962.363009143519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45962.363009143519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45962.363009143519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45962.363009143519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45962.363009143519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45962.363009143519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45962.363009143519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45962.363009143519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45962.363009143519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45962.363009143519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45962.363009143519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45962.363009143519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45962.363009143519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45962.363009143519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45962.363009143519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45962.363009143519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45962.363009143519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45962.363009143519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45962.363009143519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45962.363009143519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45962.363009143519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45962.363009143519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45962.363009143519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45962.363009143519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45962.363009143519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45962.363009143519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45962.363009143519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45962.363009143519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45962.363009143519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45962.363009143519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45962.363009143519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45962.363009143519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45962.363009143519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45962.363009143519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45962.363009143519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45962.363009143519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45962.363009143519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45962.363009143519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45962.363009143519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45962.363009143519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45962.363009143519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45962.363009143519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45962.363009143519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45962.363009143519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45962.363009143519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45962.363009143519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45962.363009143519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45962.363009143519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45962.363009143519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45962.363009143519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45962.363009143519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45962.363009143519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45962.363009143519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45962.363009143519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45962.363009143519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45962.363009143519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45962.363009143519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45962.363009143519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45962.363009143519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45962.363009143519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45962.363009143519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45962.363009143519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45962.363009143519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45962.363009143519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45962.363009143519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45962.363009143519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45962.363009143519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45962.363009143519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45962.363009143519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45962.363009143519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45962.363009143519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45962.363009143519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45962.363009143519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45962.363009143519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45962.363009143519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45962.363009143519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45962.363009143519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45962.363009143519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45962.363009143519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45962.363009143519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45962.363009143519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45962.363009143519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45962.363009143519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45962.363009143519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45962.363009143519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45962.363009143519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45962.363009143519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45962.363009143519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45962.363009143519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45962.363009143519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45962.363009143519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45962.363009143519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45962.363009143519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45962.363009143519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45962.363009143519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45962.363009143519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45962.363009143519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45962.363009143519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45962.363009143519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45962.363009143519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45962.363009143519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45962.363009143519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45962.363009143519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45962.363009143519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45962.363009143519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45962.363009143519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45962.363009143519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45962.363009143519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45962.363009143519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45962.363009143519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45962.363009143519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45962.363009143519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45962.363009143519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45962.363009143519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45962.363009143519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45962.363009143519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45962.363009143519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45962.363009143519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45962.363009143519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45962.363009143519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45962.363009143519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45962.363009143519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45962.363009143519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45962.363009143519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45962.363009143519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45962.363009143519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45962.363009143519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45962.363009143519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45962.363009143519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45962.363009143519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45962.363009143519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45962.363009143519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45962.363009143519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45962.363009143519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45962.363009143519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45962.363009143519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45962.363009143519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45962.363009143519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45962.363009143519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45962.363009143519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45962.363009143519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45962.363009143519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45962.363009143519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45962.363009143519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45962.363009143519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45962.363009143519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45962.363009143519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45962.363009143519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45962.363009143519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45962.363009143519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45962.363009143519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45962.363009143519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45962.363009143519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45962.363009143519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45962.363009143519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45962.363009143519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45962.363009143519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45962.363009143519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45962.363009143519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45962.363009143519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45962.363009143519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45962.363009143519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45962.363009143519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45962.363009143519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45962.363009143519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45962.363009143519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45962.363009143519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45962.363009143519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45962.363009143519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45962.363009143519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45962.363009143519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45962.363009143519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45962.363009143519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45962.363009143519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45962.363009143519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45962.363009143519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45962.363009143519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45962.363009143519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45962.363009143519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45962.363009143519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45962.363009143519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45962.363009143519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45962.363009143519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45962.363009143519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45962.363009143519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45962.363009143519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45962.363009143519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45962.363009143519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45962.363009143519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45962.363009143519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45962.363009143519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45962.363009143519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45962.363009143519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45962.363009143519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45962.363009143519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45962.363009143519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45962.363009143519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45962.363009143519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45962.363009143519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45962.363009143519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45962.363009143519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45962.363009143519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45962.363009143519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45962.363009143519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45962.363009143519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45962.363009143519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45962.363009143519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45962.363009143519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45962.363009143519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45962.363009143519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45962.363009143519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45962.363009143519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45962.363009143519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45962.363009143519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45962.363009143519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45962.363009143519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45962.363009143519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45962.363009143519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45962.363009143519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45962.363009143519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45962.363009143519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45962.363009143519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45962.363009143519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45962.363009143519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45962.363009143519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45962.363009143519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45962.363009143519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45962.363009143519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45962.363009143519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45962.363009143519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45962.363009143519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45962.363009143519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45962.363009143519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45962.363009143519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45962.363009143519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45962.363009143519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45962.363009143519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45962.363009143519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45962.363009143519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45962.363009143519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45962.363009143519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45962.363009143519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45962.363009143519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45962.363009143519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45962.363009143519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45962.363009143519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45962.363009143519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45962.363009143519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45962.363009143519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45962.363009143519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45962.363009143519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45962.363009143519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45962.363009143519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45962.363009143519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45962.363009143519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45962.363009143519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45962.363009143519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45962.363009143519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45962.363009143519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45962.363009143519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45962.363009143519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45962.363009143519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45962.363009143519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45962.363009143519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45962.363009143519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45962.363009143519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45962.363009143519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45962.363009143519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45962.363009143519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45962.363009143519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45962.363009143519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45962.363009143519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45962.363009143519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45962.363009143519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45962.363009143519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45962.363009143519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45962.363009143519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45962.363009143519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45962.363009143519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45962.363009143519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45962.363009143519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45962.363009143519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45962.363009143519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45962.363009143519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45962.363009143519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45962.363009143519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45962.363009143519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45962.363009143519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45962.363009143519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45962.363009143519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45962.363009143519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45962.363009143519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45962.363009143519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45962.363009143519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45962.363009143519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45962.363009143519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45962.363009143519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45962.363009143519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45962.363009143519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45962.363009143519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45962.363009143519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45962.363009143519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45962.363009143519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45962.363009143519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45962.363009143519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45962.363009143519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45962.363009143519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45962.363009143519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45962.363009143519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45962.363009143519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45962.363009143519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45962.363009143519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45962.363009143519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45962.363009143519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45962.363009143519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45962.363009143519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45962.363009143519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45962.363009143519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45962.363009143519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45962.363009143519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45962.363009143519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45962.363009143519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45962.363009143519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45962.363009143519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45962.363009143519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45962.363009143519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45962.363009143519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45962.363009143519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45962.363009143519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45962.363009143519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45962.363009143519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45962.363009143519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45962.363009143519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45962.363009143519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45962.363009143519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45962.363009143519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45962.363009143519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45962.363009143519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45962.363009143519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45962.363009143519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45962.363009143519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45962.363009143519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45962.363009143519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45962.363009143519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45962.363009143519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45962.363009143519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45962.363009143519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45962.363009143519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45962.363009143519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45962.363009143519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45962.363009143519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45962.363009143519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45962.363009143519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45962.363009143519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45962.363009143519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45962.363009143519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45962.363009143519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45962.363009143519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45962.363009143519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45962.363009143519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45962.363009143519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45962.363009143519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45962.363009143519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45962.363009143519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45962.363009143519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45962.363009143519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45962.363009143519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45962.363009143519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45962.363009143519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45962.363009143519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45962.363009143519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45962.363009143519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45962.363009143519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45962.363009143519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45962.363009143519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45962.363009143519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45962.363009143519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45962.363009143519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45962.363009143519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45962.363009143519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45962.363009143519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45962.363009143519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45962.363009143519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45962.363009143519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45962.363009143519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45962.363009143519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45962.363009143519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45962.363009143519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45962.363009143519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45962.363009143519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45962.363009143519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45962.363009143519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45962.363009143519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45962.363009143519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45962.363009143519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45962.363009143519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45962.363009143519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45962.363009143519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45962.363009143519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45962.363009143519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45962.363009143519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45962.363009143519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45962.363009143519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45962.363009143519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45962.363009143519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45962.363009143519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45962.363009143519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45962.363009143519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45962.363009143519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45962.363009143519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45962.363009143519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45962.363009143519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45962.363009143519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45962.363009143519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45962.363009143519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45962.363009143519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45962.363009143519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45962.363009143519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45962.363009143519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45962.363009143519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45962.363009143519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45962.363009143519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45962.363009143519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45962.363009143519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45962.363009143519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45962.363009143519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45962.363009143519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45962.363009143519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45962.363009143519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45962.363009143519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45962.363009143519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45962.363009143519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45962.363009143519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45962.363009143519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45962.363009143519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45962.363009143519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45962.363009143519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45962.363009143519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45962.363009143519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45962.363009143519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45962.363009143519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45962.363009143519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45962.363009143519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45962.363009143519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45962.363009143519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45962.363009143519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45962.363009143519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45962.363009143519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45962.363009143519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45962.363009143519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45962.363009143519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45962.363009143519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45962.363009143519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45962.363009143519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45962.363009143519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45962.363009143519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45962.363009143519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45962.363009143519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45962.363009143519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45962.363009143519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45962.363009143519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45962.363009143519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45962.363009143519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45962.363009143519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45962.363009143519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45962.363009143519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45962.363009143519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45962.363009143519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45962.363009143519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45962.363009143519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45962.363009143519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45962.363009143519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45962.363009143519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45962.363009143519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45962.363009143519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45962.363009143519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45962.363009143519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45962.363009143519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45962.363009143519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45962.363009143519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45962.363009143519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45962.363009143519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45962.363009143519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45962.363009143519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45962.363009143519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45962.363009143519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45962.363009143519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45962.363009143519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45962.363009143519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45962.363009143519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45962.363009143519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45962.363009143519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45962.363009143519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45962.363009143519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45962.363009143519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45962.363009143519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45962.363009143519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45962.363009143519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45962.363009143519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45962.363009143519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45962.363009143519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45962.363009143519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45962.363009143519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45962.363009143519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45962.363009143519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45962.363009143519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45962.363009143519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45962.363009143519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45962.363009143519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45962.363009143519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45962.363009143519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45962.363009143519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45962.363009143519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45962.363009143519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45962.363009143519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45962.363009143519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45962.363009143519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45962.363009143519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45962.363009143519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45962.363009143519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45962.363009143519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45962.363009143519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45962.363009143519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45962.363009143519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45962.363009143519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45962.363009143519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45962.363009143519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45962.363009143519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45962.363009143519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45962.363009143519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45962.363009143519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45962.363009143519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45962.363009143519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45962.363009143519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45962.363009143519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45962.363009143519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45962.363009143519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45962.363009143519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45962.363009143519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45962.363009143519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45962.363009143519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45962.363009143519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45962.363009143519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45962.363009143519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45962.363009143519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45962.363009143519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45962.363009143519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45962.363009143519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45962.363009143519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45962.363009143519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45962.363009143519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45962.363009143519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45962.363009143519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45962.363009143519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45962.363009143519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45962.363009143519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45962.363009143519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45962.363009143519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45962.363009143519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45962.363009143519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45962.363009143519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45962.363009143519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45962.363009143519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45962.363009143519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45962.363009143519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45962.363009143519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45962.363009143519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45962.363009143519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45962.363009143519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45962.363009143519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45962.363009143519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45962.363009143519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45962.363009143519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45962.363009143519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45962.363009143519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45962.363009143519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45962.363009143519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45962.363009143519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45962.363009143519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45962.363009143519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45962.363009143519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45962.363009143519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45962.363009143519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45962.363009143519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45962.363009143519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45962.363009143519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45962.363009143519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45962.363009143519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45962.363009143519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45962.363009143519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45962.363009143519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45962.363009143519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45962.363009143519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45962.363009143519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45962.363009143519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45962.363009143519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45962.363009143519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45962.363009143519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45962.363009143519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45962.363009143519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45962.363009143519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45962.363009143519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45962.363009143519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45962.363009143519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45962.363009143519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45962.363009143519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45962.363009143519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45962.363009143519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45962.363009143519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45962.363009143519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45962.363009143519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45962.363009143519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45962.363009143519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45962.363009143519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45962.363009143519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45962.363009143519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45962.363009143519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45962.363009143519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45962.363009143519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45962.363009143519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45962.363009143519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45962.363009143519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45962.363009143519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45962.363009143519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45962.363009143519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45962.363009143519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45962.363009143519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45962.363009143519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45962.363009143519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45962.363009143519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45962.363009143519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45962.363009143519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45962.363009143519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45962.363009143519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45962.363009143519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45962.363009143519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45962.363009143519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45962.363009143519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45962.363009143519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45962.363009143519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45962.363009143519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45962.363009143519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45962.363009143519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45962.363009143519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45962.363009143519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45962.363009143519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45962.363009143519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45962.363009143519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45962.363009143519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45962.363009143519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45962.363009143519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45962.363009143519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45962.363009143519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45962.363009143519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45962.363009143519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45962.363009143519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45962.363009143519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45962.363009143519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45962.363009143519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45962.363009143519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45962.363009143519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45962.363009143519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45962.363009143519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45962.363009143519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45962.363009143519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45962.363009143519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45962.363009143519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45962.363009143519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45962.363009143519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45962.363009143519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45962.363009143519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45962.363009143519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45962.363009143519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45962.363009143519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45962.363009143519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45962.363009143519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45962.363009143519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45962.363009143519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45962.363009143519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45962.363009143519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45962.363009143519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45962.363009143519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45962.363009143519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45962.363009143519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45962.363009143519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45962.363009143519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45962.363009143519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45962.363009143519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45962.363009143519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45962.363009143519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45962.363009143519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45962.363009143519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45962.363009143519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45962.363009143519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45962.363009143519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45962.363009143519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45962.363009143519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45962.363009143519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45962.363009143519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45962.363009143519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45962.363009143519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45962.363009143519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45962.363009143519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45962.363009143519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45962.363009143519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45962.363009143519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45962.363009143519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45962.363009143519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45962.363009143519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45962.363009143519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45962.363009143519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45962.363009143519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45962.363009143519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45962.363009143519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45962.363009143519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45962.363009143519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45962.363009143519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45962.363009143519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45962.363009143519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45962.363009143519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45962.363009143519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45962.363009143519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45962.363009143519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45962.363009143519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45962.363009143519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45962.363009143519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45962.363009143519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45962.363009143519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45962.363009143519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45962.363009143519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45962.363009143519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45962.363009143519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45962.363009143519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45962.363009143519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45962.363009143519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45962.363009143519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45962.363009143519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45962.363009143519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45962.363009143519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45962.363009143519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45962.363009143519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45962.363009143519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45962.363009143519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45962.363009143519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45962.363009143519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45962.363009143519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45962.363009143519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45962.363009143519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45962.363009143519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45962.363009143519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45962.363009143519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45962.363009143519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45962.363009143519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45962.363009143519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45962.363009143519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45962.363009143519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45962.363009143519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45962.363009143519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45962.363009143519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45962.363009143519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45962.363009143519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45962.363009143519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45962.363009143519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45962.363009143519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45962.363009143519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45962.363009143519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45962.363009143519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45962.363009143519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45962.363009143519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45962.363009143519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45962.363009143519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45962.363009143519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45962.363009143519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45962.363009143519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45962.363009143519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45962.363009143519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45962.363009143519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45962.363009143519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45962.363009143519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45962.363009143519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45962.363009143519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45962.363009143519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45962.363009143519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45962.363009143519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45962.363009143519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45962.363009143519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45962.363009143519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45962.363009143519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45962.363009143519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45962.363009143519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45962.363009143519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45962.363009143519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45962.363009143519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45962.363009143519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45962.363009143519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45962.363009143519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45962.363009143519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45962.363009143519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45962.363009143519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45962.363009143519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45962.363009143519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45962.363009143519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45962.363009143519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45962.363009143519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45962.363009143519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45962.363009143519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45962.363009143519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45962.363009143519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45962.363009143519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45962.363009143519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45962.363009143519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45962.363009143519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45962.363009143519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45962.363009143519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45962.363009143519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45962.363009143519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45962.363009143519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45962.363009143519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45962.363009143519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45962.363009143519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45962.363009143519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45962.363009143519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45962.363009143519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45962.363009143519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45962.363009143519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45962.363009143519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45962.363009143519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45962.363009143519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45962.363009143519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45962.363009143519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45962.363009143519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45962.363009143519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45962.363009143519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45962.363009143519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45962.363009143519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45962.363009143519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45962.363009143519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45962.363009143519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45962.363009143519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45962.363009143519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45962.363009143519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45962.363009143519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45962.363009143519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45962.363009143519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45962.363009143519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45962.363009143519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45962.363009143519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45962.363009143519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45962.363009143519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45962.363009143519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45962.363009143519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45962.363009143519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45962.363009143519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45962.363009143519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45962.363009143519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45962.363009143519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45962.363009143519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45962.363009143519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45962.363009143519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45962.363009143519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45962.363009143519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45962.363009143519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45962.363009143519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45962.363009143519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45962.363009143519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45962.363009143519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45962.363009143519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45962.363009143519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45962.363009143519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45962.363009143519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45962.363009143519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45962.363009143519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45962.363009143519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45962.363009143519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45962.363009143519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45962.363009143519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45962.363009143519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45962.363009143519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45962.363009143519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45962.363009143519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45962.363009143519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45962.363009143519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45962.363009143519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45962.363009143519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45962.363009143519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45962.363009143519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45962.363009143519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45962.363009143519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45962.363009143519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45962.363009143519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45962.363009143519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45962.363009143519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45962.363009143519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45962.363009143519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45962.363009143519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45962.363009143519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45962.363009143519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45962.363009143519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45962.363009143519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45962.363009143519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45962.363009143519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45962.363009143519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45962.363009143519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45962.363009143519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45962.363009143519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45962.363009143519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45962.363009143519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45962.363009143519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45962.363009143519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45962.363009143519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45962.363009143519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45962.363009143519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45962.363009143519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45962.363009143519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45962.363009143519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45962.363009143519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45962.363009143519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45962.363009143519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45962.363009143519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45962.363009143519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45962.363009143519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45962.363009143519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45962.363009143519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45962.363009143519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45962.363009143519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45962.363009143519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45962.363009143519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45962.363009143519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45962.363009143519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45962.363009143519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45962.363009143519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45962.363009143519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45962.363009143519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45962.363009143519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45962.363009143519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45962.363009143519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45962.363009143519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45962.363009143519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45962.363009143519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45962.363009143519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45962.363009143519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45962.363009143519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45962.363009143519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45962.363009143519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45962.363009143519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45962.363009143519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45962.363009143519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45962.363009143519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45962.363009143519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45962.363009143519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45962.363009143519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45962.363009143519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45962.363009143519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45962.363009143519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45962.363009143519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45962.363009143519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45962.363009143519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45962.363009143519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45962.363009143519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45962.363009143519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45962.363009143519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45962.363009143519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45962.363009143519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45962.363009143519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45962.363009143519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45962.363009143519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45962.363009143519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45962.363009143519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45962.363009143519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45962.363009143519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45962.363009143519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45962.363009143519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45962.363009143519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45962.363009143519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45962.363009143519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45962.363009143519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45962.363009143519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45962.363009143519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45962.363009143519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45962.363009143519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45962.363009143519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45962.363009143519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45962.363009143519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45962.363009143519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45962.363009143519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45962.363009143519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45962.363009143519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45962.363009143519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45962.363009143519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45962.363009143519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45962.363009143519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45962.363009143519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45962.363009143519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45962.363009143519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45962.363009143519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45962.363009143519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45962.363009143519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45962.363009143519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45962.363009143519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45962.363009143519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45962.363009143519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45962.363009143519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45962.363009143519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45962.363009143519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45962.363009143519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45962.363009143519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45962.363009143519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45962.363009143519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45962.363009143519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45962.363009143519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45962.363009143519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45962.363009143519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45962.363009143519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45962.363009143519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45962.363009143519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45962.363009143519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45962.363009143519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45962.363009143519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45962.363009143519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45962.363009143519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45962.363009143519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45962.363009143519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45962.363009143519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3"/>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258.88229155092267</v>
      </c>
      <c r="H2" s="99">
        <v>45703.474768518521</v>
      </c>
      <c r="I2" s="99" t="str">
        <f>IFERROR(VLOOKUP(D2,DB!A:F,6,0),"")</f>
        <v>SCECO</v>
      </c>
      <c r="J2" s="99" t="str">
        <f>IFERROR(VLOOKUP(D2,DB!A:G,7,0),"")</f>
        <v>Dead</v>
      </c>
      <c r="K2" s="101" t="s">
        <v>39120</v>
      </c>
      <c r="L2" s="94" t="str">
        <f>IFERROR(VLOOKUP(D2,DB!A:I,9,0),"")</f>
        <v>Latis</v>
      </c>
    </row>
    <row r="3" spans="1:16" ht="26.25" customHeight="1">
      <c r="A3" s="169" t="s">
        <v>39121</v>
      </c>
      <c r="B3" s="119" t="str">
        <f>IFERROR(VLOOKUP(D3,DB!A:K,11,0),"")</f>
        <v>R4</v>
      </c>
      <c r="C3" s="120">
        <v>1</v>
      </c>
      <c r="D3" s="94" t="s">
        <v>28974</v>
      </c>
      <c r="E3" s="98" t="s">
        <v>39021</v>
      </c>
      <c r="F3" s="123">
        <v>45960.96875</v>
      </c>
      <c r="G3" s="124">
        <f ca="1">IFERROR(NOW()-F3,"")</f>
        <v>1.394259143518866</v>
      </c>
      <c r="H3" s="123">
        <v>45960.963101851848</v>
      </c>
      <c r="I3" s="119" t="str">
        <f>IFERROR(VLOOKUP(D3,DB!A:F,6,0),"")</f>
        <v>SCECO</v>
      </c>
      <c r="J3" s="119" t="str">
        <f>IFERROR(VLOOKUP(D3,DB!A:G,7,0),"")</f>
        <v>Weak</v>
      </c>
      <c r="K3" s="125" t="s">
        <v>39122</v>
      </c>
      <c r="L3" s="121" t="str">
        <f>IFERROR(VLOOKUP(D3,DB!A:I,9,0),"")</f>
        <v>Latis</v>
      </c>
    </row>
    <row r="4" spans="1:16" ht="15" customHeight="1">
      <c r="A4" s="119" t="s">
        <v>39123</v>
      </c>
      <c r="B4" s="119" t="str">
        <f>IFERROR(VLOOKUP(D4,DB!A:K,11,0),"")</f>
        <v>R4</v>
      </c>
      <c r="C4" s="120">
        <v>1</v>
      </c>
      <c r="D4" s="121" t="s">
        <v>38736</v>
      </c>
      <c r="E4" s="98" t="s">
        <v>39021</v>
      </c>
      <c r="F4" s="123">
        <v>45962.334421296298</v>
      </c>
      <c r="G4" s="124">
        <f ca="1">IFERROR(NOW()-F4,"")</f>
        <v>2.8587847220478579E-2</v>
      </c>
      <c r="H4" s="123">
        <v>45962.319675925923</v>
      </c>
      <c r="I4" s="119" t="str">
        <f>IFERROR(VLOOKUP(D4,DB!A:F,6,0),"")</f>
        <v>Generator-SG</v>
      </c>
      <c r="J4" s="119" t="str">
        <f>IFERROR(VLOOKUP(D4,DB!A:G,7,0),"")</f>
        <v>Dead</v>
      </c>
      <c r="K4" s="125" t="s">
        <v>39124</v>
      </c>
      <c r="L4" s="121" t="str">
        <f>IFERROR(VLOOKUP(D4,DB!A:I,9,0),"")</f>
        <v>Latis</v>
      </c>
    </row>
    <row r="5" spans="1:16" ht="15" customHeight="1">
      <c r="A5" s="119"/>
      <c r="B5" s="119" t="str">
        <f>IFERROR(VLOOKUP(D5,DB!A:K,11,0),"")</f>
        <v/>
      </c>
      <c r="C5" s="120"/>
      <c r="D5" s="121"/>
      <c r="E5" s="98"/>
      <c r="F5" s="123"/>
      <c r="G5" s="124">
        <f ca="1">IFERROR(NOW()-F5,"")</f>
        <v>45962.363009143519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45962.363009143519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45962.363009143519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45962.363009143519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45962.363009143519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45962.363009143519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45962.363009143519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45962.363009143519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45962.363009143519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45962.363009143519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45962.363009143519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45962.363009143519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45962.363009143519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45962.363009143519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45962.363009143519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45962.363009143519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45962.363009143519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45962.363009143519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45962.363009143519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45962.363009143519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45962.363009143519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45962.363009143519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45962.363009143519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45962.363009143519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45962.363009143519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45962.363009143519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45962.363009143519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45962.363009143519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45962.363009143519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45962.363009143519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45962.363009143519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45962.363009143519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45962.363009143519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45962.363009143519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45962.363009143519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45962.363009143519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45962.363009143519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45962.363009143519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45962.363009143519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45962.363009143519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45962.363009143519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45962.363009143519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45962.363009143519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45962.363009143519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45962.363009143519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45962.363009143519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45962.363009143519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45962.363009143519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45962.363009143519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45962.363009143519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45962.363009143519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45962.363009143519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45962.363009143519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45962.363009143519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45962.363009143519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45962.363009143519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45962.363009143519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45962.363009143519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45962.363009143519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45962.363009143519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45962.363009143519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45962.363009143519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45962.363009143519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45962.363009143519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45962.363009143519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45962.363009143519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45962.363009143519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45962.363009143519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45962.363009143519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45962.363009143519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45962.363009143519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45962.363009143519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45962.363009143519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45962.363009143519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45962.363009143519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45962.363009143519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45962.363009143519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45962.363009143519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45962.363009143519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45962.363009143519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45962.363009143519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45962.363009143519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45962.363009143519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45962.363009143519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45962.363009143519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45962.363009143519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45962.363009143519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45962.363009143519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45962.363009143519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45962.363009143519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45962.363009143519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45962.363009143519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45962.363009143519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45962.363009143519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45962.363009143519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45962.363009143519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45962.363009143519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45962.363009143519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45962.363009143519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45962.363009143519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45962.363009143519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45962.363009143519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45962.363009143519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45962.363009143519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45962.363009143519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45962.363009143519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45962.363009143519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45962.363009143519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45962.363009143519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45962.363009143519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45962.363009143519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45962.363009143519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45962.363009143519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45962.363009143519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45962.363009143519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45962.363009143519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45962.363009143519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45962.363009143519</v>
      </c>
      <c r="H122" s="123"/>
      <c r="I122" s="119" t="str">
        <f>IFERROR(VLOOKUP(D122,DB!A:F,6,0),"")</f>
        <v/>
      </c>
      <c r="J122" s="119" t="str">
        <f>IFERROR(VLOOKUP(D122,DB!A:G,7,0),"")</f>
        <v/>
      </c>
      <c r="K122" s="125"/>
      <c r="L122" s="121" t="str">
        <f>IFERROR(VLOOKUP(D122,DB!A:I,9,0),"")</f>
        <v/>
      </c>
    </row>
    <row r="123" spans="1:12" ht="15" customHeight="1">
      <c r="A123" s="126"/>
      <c r="B123" s="126" t="str">
        <f>IFERROR(VLOOKUP(D123,DB!A:K,11,0),"")</f>
        <v/>
      </c>
      <c r="C123" s="127"/>
      <c r="D123" s="128"/>
      <c r="E123" s="129"/>
      <c r="F123" s="130"/>
      <c r="G123" s="131">
        <f ca="1">IFERROR(NOW()-F123,"")</f>
        <v>45962.363009143519</v>
      </c>
      <c r="H123" s="130"/>
      <c r="I123" s="126" t="str">
        <f>IFERROR(VLOOKUP(D123,DB!A:F,6,0),"")</f>
        <v/>
      </c>
      <c r="J123" s="126" t="str">
        <f>IFERROR(VLOOKUP(D123,DB!A:G,7,0),"")</f>
        <v/>
      </c>
      <c r="K123" s="132"/>
      <c r="L123" s="128" t="str">
        <f>IFERROR(VLOOKUP(D123,DB!A:I,9,0),"")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70.530948958330555</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39100</v>
      </c>
      <c r="F3" s="38">
        <v>45926.188877314817</v>
      </c>
      <c r="G3" s="144">
        <f t="shared" ref="G3" ca="1" si="0">IFERROR(NOW()-F3,"")</f>
        <v>36.17413182870223</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39100</v>
      </c>
      <c r="F4" s="153">
        <v>45948.661111111112</v>
      </c>
      <c r="G4" s="154">
        <f ca="1">IFERROR(NOW()-F4,"")</f>
        <v>13.701898032406461</v>
      </c>
      <c r="H4" s="153">
        <v>45948.661111111112</v>
      </c>
      <c r="I4" s="152" t="str">
        <f>IFERROR(VLOOKUP(D4,DB!A:F,6,0),"")</f>
        <v>SCECO</v>
      </c>
      <c r="J4" s="152" t="str">
        <f>IFERROR(VLOOKUP(D4,DB!A:G,7,0),"")</f>
        <v>Dead</v>
      </c>
      <c r="K4" s="152" t="s">
        <v>39130</v>
      </c>
      <c r="L4" s="152" t="str">
        <f>IFERROR(VLOOKUP(D4,DB!A:I,9,0),"")</f>
        <v>Latis</v>
      </c>
    </row>
    <row r="5" spans="1:13" ht="15">
      <c r="A5" s="152"/>
      <c r="B5" s="152" t="str">
        <f>IFERROR(VLOOKUP(D5,DB!A:K,11,0),"")</f>
        <v/>
      </c>
      <c r="C5" s="152"/>
      <c r="D5" s="152"/>
      <c r="E5" s="152"/>
      <c r="F5" s="153"/>
      <c r="G5" s="154">
        <f ca="1">IFERROR(NOW()-F5,"")</f>
        <v>45962.363009143519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45962.363009143519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45962.363009143519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45962.363009143519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45962.363009143519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45962.363009143519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45962.363009143519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45962.363009143519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45962.363009143519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45962.363009143519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45962.363009143519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45962.363009143519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45962.363009143519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45962.363009143519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45962.363009143519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45962.363009143519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45962.363009143519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45962.363009143519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45962.363009143519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45962.363009143519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45962.363009143519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45962.363009143519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45962.363009143519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45962.363009143519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45962.363009143519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45962.363009143519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45962.363009143519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45962.363009143519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45962.363009143519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45962.363009143519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45962.363009143519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45962.363009143519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45962.363009143519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45962.363009143519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45962.363009143519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45962.363009143519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45962.363009143519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45962.363009143519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45962.363009143519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45962.363009143519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45962.363009143519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45962.363009143519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45962.363009143519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45962.363009143519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45962.363009143519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45962.363009143519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45962.363009143519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45962.363009143519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45962.363009143519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45962.363009143519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45962.363009143519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45962.363009143519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45962.363009143519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45962.363009143519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45962.363009143519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45962.363009143519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45962.363009143519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45962.363009143519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45962.363009143519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45962.363009143519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45962.363009143519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45962.363009143519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45962.363009143519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45962.363009143519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45962.363009143519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45962.363009143519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45962.363009143519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45962.363009143519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45962.363009143519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45962.363009143519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45962.363009143519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45962.363009143519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45962.363009143519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45962.363009143519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45962.363009143519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45962.363009143519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45962.363009143519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45962.363009143519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45962.363009143519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45962.363009143519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45962.363009143519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45962.363009143519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45962.363009143519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45962.363009143519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45962.363009143519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45962.363009143519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45962.363009143519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45962.363009143519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45962.363009143519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45962.363009143519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45962.363009143519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45962.363009143519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45962.363009143519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45962.363009143519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45962.363009143519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45962.363009143519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45962.363009143519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45962.363009143519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45962.363009143519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45962.363009143519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45962.363009143519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45962.363009143519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45962.363009143519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45962.363009143519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45962.363009143519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45962.363009143519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45962.363009143519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45962.363009143519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45962.363009143519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45962.363009143519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45962.363009143519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45962.363009143519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45962.363009143519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45962.363009143519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45962.363009143519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45962.363009143519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45962.363009143519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45962.363009143519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45962.363009143519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45962.363009143519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45962.363009143519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45962.363009143519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45962.363009143519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45962.363009143519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45962.363009143519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45962.363009143519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45962.363009143519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45962.363009143519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45962.363009143519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45962.363009143519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45962.363009143519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45962.363009143519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45962.363009143519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45962.363009143519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45962.363009143519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45962.363009143519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45962.363009143519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45962.363009143519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45962.363009143519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45962.363009143519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45962.363009143519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45962.363009143519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45962.363009143519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45962.363009143519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45962.363009143519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45962.363009143519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45962.363009143519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45962.363009143519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45962.363009143519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45962.363009143519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45962.363009143519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45962.363009143519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45962.363009143519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45962.363009143519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45962.363009143519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45962.363009143519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45962.363009143519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45962.363009143519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45962.363009143519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45962.363009143519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45962.363009143519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45962.363009143519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45962.363009143519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45962.363009143519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45962.363009143519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45962.363009143519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45962.363009143519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45962.363009143519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45962.363009143519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45962.363009143519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45962.363009143519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45962.363009143519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45962.363009143519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45962.363009143519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45962.363009143519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45962.363009143519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45962.363009143519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45962.363009143519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45962.363009143519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45962.363009143519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45962.363009143519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45962.363009143519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45962.363009143519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45962.363009143519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45962.363009143519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45962.363009143519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45962.363009143519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45962.363009143519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45962.363009143519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45962.363009143519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45962.363009143519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45962.363009143519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45962.363009143519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45962.363009143519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45962.363009143519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45962.363009143519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45962.363009143519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45962.363009143519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45962.363009143519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45962.363009143519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45962.363009143519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45962.363009143519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45962.363009143519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45962.363009143519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45962.363009143519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45962.363009143519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45962.363009143519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45962.363009143519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45962.363009143519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45962.363009143519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45962.363009143519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45962.363009143519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45962.363009143519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45962.363009143519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45962.363009143519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45962.363009143519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45962.363009143519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45962.363009143519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45962.363009143519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45962.363009143519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45962.363009143519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45962.363009143519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45962.363009143519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45962.363009143519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45962.363009143519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45962.363009143519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45962.363009143519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45962.363009143519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45962.363009143519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45962.363009143519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45962.363009143519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45962.363009143519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45962.363009143519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45962.363009143519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45962.363009143519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45962.363009143519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45962.363009143519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45962.363009143519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45962.363009143519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45962.363009143519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45962.363009143519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45962.363009143519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45962.363009143519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45962.363009143519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45962.363009143519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45962.363009143519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45962.363009143519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45962.363009143519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45962.363009143519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45962.363009143519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45962.363009143519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45962.363009143519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45962.363009143519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45962.363009143519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45962.363009143519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45962.363009143519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45962.363009143519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45962.363009143519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45962.363009143519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45962.363009143519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45962.363009143519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45962.363009143519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45962.363009143519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45962.363009143519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45962.363009143519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45962.363009143519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45962.363009143519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45962.363009143519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45962.363009143519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45962.363009143519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45962.363009143519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45962.363009143519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45962.363009143519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45962.363009143519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45962.363009143519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45962.363009143519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45962.363009143519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45962.363009143519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45962.363009143519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45962.363009143519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45962.363009143519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45962.363009143519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45962.363009143519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45962.363009143519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45962.363009143519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45962.363009143519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45962.363009143519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45962.363009143519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45962.363009143519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45962.363009143519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45962.363009143519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45962.363009143519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45962.363009143519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45962.363009143519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45962.363009143519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45962.363009143519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45962.363009143519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45962.363009143519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45962.363009143519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45962.363009143519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45962.363009143519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45962.363009143519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45962.363009143519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45962.363009143519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45962.363009143519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45962.363009143519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45962.363009143519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45962.363009143519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45962.363009143519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45962.363009143519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45962.363009143519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45962.363009143519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45962.363009143519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45962.363009143519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45962.363009143519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45962.363009143519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45962.363009143519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45962.363009143519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45962.363009143519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45962.363009143519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45962.363009143519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45962.363009143519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45962.363009143519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45962.363009143519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45962.363009143519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45962.363009143519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45962.363009143519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45962.363009143519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45962.363009143519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45962.363009143519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45962.363009143519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45962.363009143519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45962.363009143519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45962.363009143519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45962.363009143519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45962.363009143519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45962.363009143519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45962.363009143519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45962.363009143519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45962.363009143519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45962.363009143519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45962.363009143519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45962.363009143519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45962.363009143519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45962.363009143519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45962.363009143519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45962.363009143519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45962.363009143519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45962.363009143519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45962.363009143519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45962.363009143519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45962.363009143519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45962.363009143519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45962.363009143519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45962.363009143519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45962.363009143519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45962.363009143519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45962.363009143519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45962.363009143519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45962.363009143519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45962.363009143519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45962.363009143519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45962.363009143519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45962.363009143519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45962.363009143519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45962.363009143519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45962.363009143519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45962.363009143519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45962.363009143519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45962.363009143519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45962.363009143519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45962.363009143519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45962.363009143519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45962.363009143519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45962.363009143519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45962.363009143519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45962.363009143519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45962.363009143519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45962.363009143519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45962.363009143519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45962.363009143519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45962.363009143519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45962.363009143519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45962.363009143519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45962.363009143519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45962.363009143519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45962.363009143519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0"/>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63" customHeight="1">
      <c r="A2" s="104" t="s">
        <v>39131</v>
      </c>
      <c r="B2" s="103" t="str">
        <f>IFERROR(VLOOKUP(D2,DB!A:K,11,0),"")</f>
        <v>R6</v>
      </c>
      <c r="C2" s="105">
        <v>13</v>
      </c>
      <c r="D2" s="103" t="s">
        <v>32256</v>
      </c>
      <c r="E2" s="106" t="s">
        <v>39132</v>
      </c>
      <c r="F2" s="107">
        <v>45962.338877314818</v>
      </c>
      <c r="G2" s="77">
        <f ca="1">IFERROR(NOW()-F2,"-")</f>
        <v>2.4131828700774349E-2</v>
      </c>
      <c r="H2" s="107">
        <v>45962.328819444447</v>
      </c>
      <c r="I2" s="103" t="str">
        <f>IFERROR(VLOOKUP(D2,DB!A:F,6,0),"")</f>
        <v>SCECO</v>
      </c>
      <c r="J2" s="102" t="str">
        <f>IFERROR(VLOOKUP(D2,DB!A:G,7,0),"")</f>
        <v>Dead</v>
      </c>
      <c r="K2" s="108" t="s">
        <v>39133</v>
      </c>
      <c r="L2" s="109" t="str">
        <f>IFERROR(VLOOKUP(D2,DB!A:I,9,0),"")</f>
        <v>Latis</v>
      </c>
    </row>
    <row r="3" spans="1:16383" ht="31.5" customHeight="1">
      <c r="A3" s="104"/>
      <c r="B3" s="103" t="str">
        <f>IFERROR(VLOOKUP(D3,DB!A:K,11,0),"")</f>
        <v>R6</v>
      </c>
      <c r="C3" s="105"/>
      <c r="D3" s="103" t="s">
        <v>5935</v>
      </c>
      <c r="E3" s="106"/>
      <c r="F3" s="107"/>
      <c r="G3" s="77">
        <f ca="1">IFERROR(NOW()-F3,"-")</f>
        <v>45962.363009143519</v>
      </c>
      <c r="H3" s="107"/>
      <c r="I3" s="103" t="str">
        <f>IFERROR(VLOOKUP(D3,DB!A:F,6,0),"")</f>
        <v>SCECO</v>
      </c>
      <c r="J3" s="102" t="str">
        <f>IFERROR(VLOOKUP(D3,DB!A:G,7,0),"")</f>
        <v>Vandalized</v>
      </c>
      <c r="K3" s="108"/>
      <c r="L3" s="109" t="str">
        <f>IFERROR(VLOOKUP(D3,DB!A:I,9,0),"")</f>
        <v>Zain</v>
      </c>
    </row>
    <row r="4" spans="1:16383" ht="31.5" customHeight="1">
      <c r="A4" s="104"/>
      <c r="B4" s="103" t="str">
        <f>IFERROR(VLOOKUP(D4,DB!A:K,11,0),"")</f>
        <v/>
      </c>
      <c r="C4" s="105"/>
      <c r="D4" s="103"/>
      <c r="E4" s="106"/>
      <c r="F4" s="107"/>
      <c r="G4" s="77">
        <f ca="1">IFERROR(NOW()-F4,"-")</f>
        <v>45962.363009143519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45962.363009143519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45962.363009143519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45962.363009143519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45962.363009143519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45962.363009143519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45962.363009143519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45962.363009143519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45962.363009143519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45962.363009143519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45962.363009143519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45962.363009143519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45962.363009143519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45962.363009143519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45962.363009143519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45962.363009143519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45962.363009143519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45962.363009143519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45962.363009143519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45962.363009143519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45962.363009143519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45962.363009143519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45962.363009143519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45962.363009143519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45962.363009143519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45962.363009143519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45962.363009143519</v>
      </c>
      <c r="H30" s="107"/>
      <c r="I30" s="103" t="str">
        <f>IFERROR(VLOOKUP(D30,DB!A:F,6,0),"")</f>
        <v/>
      </c>
      <c r="J30" s="102" t="str">
        <f>IFERROR(VLOOKUP(D30,DB!A:G,7,0),"")</f>
        <v/>
      </c>
      <c r="K30" s="108"/>
      <c r="L30" s="109" t="str">
        <f>IFERROR(VLOOKUP(D30,DB!A:I,9,0),"")</f>
        <v/>
      </c>
    </row>
  </sheetData>
  <dataValidations count="2">
    <dataValidation allowBlank="1" showInputMessage="1" showErrorMessage="1" sqref="E1" xr:uid="{380493DB-286A-4683-AF55-C78F04945A49}"/>
    <dataValidation type="list" allowBlank="1" showInputMessage="1" showErrorMessage="1" sqref="E2:E3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2025-11-01T05:44:01Z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