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75" documentId="120_S{2AC9BD13-BADA-5192-A53E-5A8FF88502F6}" xr6:coauthVersionLast="47" xr6:coauthVersionMax="47" xr10:uidLastSave="{E215E23B-688D-4F83-88E3-DF5C4694F9E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<sst xmlns="http://schemas.openxmlformats.org/spreadsheetml/2006/main" count="180310" uniqueCount="39140">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</sst>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314.75115185185132</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0.61641805555700557</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9.5931944444600958E-2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45977.699577777777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45977.699577777777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45977.699577777777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45977.699577777777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45977.699577777777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45977.699577777777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45977.699577777777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45977.699577777777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45977.699577777777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45977.699577777777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45977.699577777777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45977.699577777777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45977.699577777777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45977.699577777777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45977.699577777777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45977.699577777777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45977.699577777777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45977.699577777777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45977.699577777777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45977.699577777777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45977.699577777777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45977.699577777777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45977.699577777777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45977.699577777777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45977.699577777777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45977.699577777777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45977.699577777777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45977.699577777777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45977.699577777777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45977.699577777777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45977.699577777777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45977.699577777777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45977.699577777777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45977.699577777777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45977.699577777777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45977.699577777777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45977.699577777777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45977.699577777777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45977.699577777777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45977.699577777777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45977.699577777777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45977.699577777777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45977.699577777777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45977.699577777777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45977.699577777777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45977.699577777777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45977.699577777777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45977.699577777777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45977.699577777777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45977.699577777777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45977.699577777777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45977.699577777777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45977.699577777777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45977.699577777777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45977.699577777777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45977.699577777777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45977.699577777777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45977.699577777777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45977.699577777777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45977.699577777777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45977.699577777777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45977.699577777777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45977.699577777777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45977.699577777777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45977.699577777777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45977.699577777777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45977.699577777777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45977.699577777777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45977.699577777777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45977.699577777777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45977.699577777777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45977.699577777777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45977.699577777777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45977.699577777777</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152.69973981481598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1.263235185186204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0.6806541666664998</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0.25049212962767342</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7" t="s">
        <v>39117</v>
      </c>
      <c r="B7" s="18" t="str">
        <f>IFERROR(VLOOKUP(D7,DB!A:K,11,0),"")</f>
        <v>R2</v>
      </c>
      <c r="C7" s="18">
        <v>1</v>
      </c>
      <c r="D7" s="18" t="s">
        <v>39118</v>
      </c>
      <c r="E7" s="103" t="s">
        <v>39021</v>
      </c>
      <c r="F7" s="104">
        <v>45977.621712962966</v>
      </c>
      <c r="G7" s="105">
        <f ca="1">IFERROR(NOW()-F7,"-")</f>
        <v>7.7864814811618999E-2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45977.699577777777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45977.699577777777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45977.699577777777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45977.699577777777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45977.699577777777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45977.699577777777</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45977.699577777777</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45977.699577777777</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45977.699577777777</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45977.699577777777</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45977.699577777777</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45977.699577777777</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45977.699577777777</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45977.699577777777</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45977.699577777777</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45977.699577777777</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45977.699577777777</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45977.699577777777</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45977.699577777777</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45977.699577777777</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45977.699577777777</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45977.699577777777</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45977.699577777777</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45977.699577777777</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45977.699577777777</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45977.699577777777</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45977.699577777777</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45977.699577777777</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45977.699577777777</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45977.699577777777</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45977.699577777777</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45977.699577777777</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45977.699577777777</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45977.699577777777</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45977.699577777777</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45977.699577777777</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45977.699577777777</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45977.699577777777</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45977.699577777777</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45977.699577777777</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45977.699577777777</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45977.699577777777</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45977.699577777777</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45977.699577777777</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45977.699577777777</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45977.699577777777</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45977.699577777777</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45977.699577777777</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45977.699577777777</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45977.699577777777</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45977.699577777777</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45977.699577777777</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45977.699577777777</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45977.699577777777</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45977.699577777777</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45977.699577777777</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45977.699577777777</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45977.699577777777</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45977.699577777777</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45977.699577777777</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45977.699577777777</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45977.699577777777</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45977.699577777777</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45977.699577777777</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45977.699577777777</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45977.699577777777</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45977.699577777777</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45977.699577777777</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45977.699577777777</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45977.699577777777</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45977.699577777777</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45977.699577777777</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45977.699577777777</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45977.699577777777</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45977.699577777777</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45977.699577777777</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45977.699577777777</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45977.699577777777</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45977.699577777777</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45977.699577777777</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45977.699577777777</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45977.699577777777</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45977.699577777777</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45977.699577777777</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45977.699577777777</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45977.699577777777</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45977.699577777777</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45977.699577777777</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45977.699577777777</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45977.699577777777</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45977.699577777777</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45977.699577777777</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45977.699577777777</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45977.699577777777</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45977.699577777777</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45977.699577777777</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45977.699577777777</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45977.699577777777</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45977.699577777777</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45977.699577777777</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45977.699577777777</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45977.699577777777</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45977.699577777777</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45977.699577777777</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45977.699577777777</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45977.699577777777</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45977.699577777777</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45977.699577777777</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45977.699577777777</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45977.699577777777</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45977.699577777777</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45977.699577777777</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45977.699577777777</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45977.699577777777</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45977.699577777777</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45977.699577777777</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45977.699577777777</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45977.699577777777</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45977.699577777777</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45977.699577777777</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45977.699577777777</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45977.699577777777</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45977.699577777777</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45977.699577777777</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45977.699577777777</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45977.699577777777</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45977.699577777777</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45977.699577777777</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45977.699577777777</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45977.699577777777</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45977.699577777777</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45977.699577777777</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45977.699577777777</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45977.699577777777</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45977.699577777777</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45977.699577777777</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45977.699577777777</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45977.699577777777</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45977.699577777777</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45977.699577777777</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45977.699577777777</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45977.699577777777</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45977.699577777777</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45977.699577777777</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45977.699577777777</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45977.699577777777</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45977.699577777777</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45977.699577777777</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45977.699577777777</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45977.699577777777</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45977.699577777777</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45977.699577777777</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45977.699577777777</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45977.699577777777</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45977.699577777777</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45977.699577777777</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45977.699577777777</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45977.699577777777</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45977.699577777777</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45977.699577777777</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45977.699577777777</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45977.699577777777</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45977.699577777777</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45977.699577777777</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45977.699577777777</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45977.699577777777</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45977.699577777777</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45977.699577777777</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45977.699577777777</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45977.699577777777</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45977.699577777777</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45977.699577777777</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45977.699577777777</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45977.699577777777</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45977.699577777777</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45977.699577777777</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45977.699577777777</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45977.699577777777</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45977.699577777777</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45977.699577777777</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45977.699577777777</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45977.699577777777</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45977.699577777777</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45977.699577777777</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45977.699577777777</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45977.699577777777</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45977.699577777777</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45977.699577777777</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45977.699577777777</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45977.699577777777</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45977.699577777777</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45977.699577777777</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45977.699577777777</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45977.699577777777</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45977.699577777777</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45977.699577777777</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45977.699577777777</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45977.699577777777</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45977.699577777777</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45977.699577777777</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45977.699577777777</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45977.699577777777</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45977.699577777777</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45977.699577777777</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45977.699577777777</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45977.699577777777</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45977.699577777777</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45977.699577777777</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45977.699577777777</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45977.699577777777</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45977.699577777777</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45977.699577777777</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45977.699577777777</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45977.699577777777</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45977.699577777777</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45977.699577777777</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45977.699577777777</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45977.699577777777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45977.699577777777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45977.699577777777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45977.699577777777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45977.699577777777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45977.699577777777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45977.699577777777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45977.699577777777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45977.699577777777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45977.699577777777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45977.699577777777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45977.699577777777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45977.699577777777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45977.699577777777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45977.699577777777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45977.699577777777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45977.699577777777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45977.699577777777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45977.699577777777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45977.699577777777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45977.699577777777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45977.699577777777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45977.699577777777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45977.699577777777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45977.699577777777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45977.699577777777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45977.699577777777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45977.699577777777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45977.699577777777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45977.699577777777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45977.699577777777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45977.699577777777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45977.699577777777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45977.699577777777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45977.699577777777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45977.699577777777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45977.699577777777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45977.699577777777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45977.699577777777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45977.699577777777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45977.699577777777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45977.699577777777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45977.699577777777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45977.699577777777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45977.699577777777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45977.699577777777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45977.699577777777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45977.699577777777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45977.699577777777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45977.699577777777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45977.699577777777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45977.699577777777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45977.699577777777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45977.699577777777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45977.699577777777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45977.699577777777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45977.699577777777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45977.699577777777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45977.699577777777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45977.699577777777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45977.699577777777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45977.699577777777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45977.699577777777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45977.699577777777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45977.699577777777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45977.699577777777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45977.699577777777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45977.699577777777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45977.699577777777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45977.699577777777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45977.699577777777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45977.699577777777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45977.699577777777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45977.699577777777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45977.699577777777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45977.699577777777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45977.699577777777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45977.699577777777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45977.699577777777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45977.699577777777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45977.699577777777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45977.699577777777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45977.699577777777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45977.699577777777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45977.699577777777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45977.699577777777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45977.699577777777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45977.699577777777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45977.699577777777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45977.699577777777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45977.699577777777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45977.699577777777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45977.699577777777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45977.699577777777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45977.699577777777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45977.699577777777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45977.699577777777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45977.699577777777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45977.699577777777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45977.699577777777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45977.699577777777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45977.699577777777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45977.699577777777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45977.699577777777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45977.699577777777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45977.699577777777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45977.699577777777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45977.699577777777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45977.699577777777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45977.699577777777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45977.699577777777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45977.699577777777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45977.699577777777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45977.699577777777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45977.699577777777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45977.699577777777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45977.699577777777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45977.699577777777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45977.699577777777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45977.699577777777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45977.699577777777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45977.699577777777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45977.699577777777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45977.699577777777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45977.699577777777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45977.699577777777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45977.699577777777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45977.699577777777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45977.699577777777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45977.699577777777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45977.699577777777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45977.699577777777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45977.699577777777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45977.699577777777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45977.699577777777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45977.699577777777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45977.699577777777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45977.699577777777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45977.699577777777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45977.699577777777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45977.699577777777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45977.699577777777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45977.699577777777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45977.699577777777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45977.699577777777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45977.699577777777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45977.699577777777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45977.699577777777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45977.699577777777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45977.699577777777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45977.699577777777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45977.699577777777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45977.699577777777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45977.699577777777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45977.699577777777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45977.699577777777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45977.699577777777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45977.699577777777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45977.699577777777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45977.699577777777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45977.699577777777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45977.699577777777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45977.699577777777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45977.699577777777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45977.699577777777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45977.699577777777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45977.699577777777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45977.699577777777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45977.699577777777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45977.699577777777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45977.699577777777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45977.699577777777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45977.699577777777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45977.699577777777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45977.699577777777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45977.699577777777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45977.699577777777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45977.699577777777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45977.699577777777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45977.699577777777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45977.699577777777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45977.699577777777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45977.699577777777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45977.699577777777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45977.699577777777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45977.699577777777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45977.699577777777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45977.699577777777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45977.699577777777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45977.699577777777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45977.699577777777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45977.699577777777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45977.699577777777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45977.699577777777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45977.699577777777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45977.699577777777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45977.699577777777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45977.699577777777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45977.699577777777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45977.699577777777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45977.699577777777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45977.699577777777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45977.699577777777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45977.699577777777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45977.699577777777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45977.699577777777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45977.699577777777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45977.699577777777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45977.699577777777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45977.699577777777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45977.699577777777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45977.699577777777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45977.699577777777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45977.699577777777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45977.699577777777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45977.699577777777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45977.699577777777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45977.699577777777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45977.699577777777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45977.699577777777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45977.699577777777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45977.699577777777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45977.699577777777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45977.699577777777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45977.699577777777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45977.699577777777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45977.699577777777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45977.699577777777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45977.699577777777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45977.699577777777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45977.699577777777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45977.699577777777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45977.699577777777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45977.699577777777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45977.699577777777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45977.699577777777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45977.699577777777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45977.699577777777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45977.699577777777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45977.699577777777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45977.699577777777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45977.699577777777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45977.699577777777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45977.699577777777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45977.699577777777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45977.699577777777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45977.699577777777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45977.699577777777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45977.699577777777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45977.699577777777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45977.699577777777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45977.699577777777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45977.699577777777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45977.699577777777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45977.699577777777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45977.699577777777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45977.699577777777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45977.699577777777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45977.699577777777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45977.699577777777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45977.699577777777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45977.699577777777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45977.699577777777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45977.699577777777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45977.699577777777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45977.699577777777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45977.699577777777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45977.699577777777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45977.699577777777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45977.699577777777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45977.699577777777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45977.699577777777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45977.699577777777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45977.699577777777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45977.699577777777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45977.699577777777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45977.699577777777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45977.699577777777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45977.699577777777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45977.699577777777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45977.699577777777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45977.699577777777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45977.699577777777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45977.699577777777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45977.699577777777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45977.699577777777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45977.699577777777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45977.699577777777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45977.699577777777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45977.699577777777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45977.699577777777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45977.699577777777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45977.699577777777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45977.699577777777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45977.699577777777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45977.699577777777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45977.699577777777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45977.699577777777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45977.699577777777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45977.699577777777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45977.699577777777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45977.699577777777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45977.699577777777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45977.699577777777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45977.699577777777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45977.699577777777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45977.699577777777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45977.699577777777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45977.699577777777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45977.699577777777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45977.699577777777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45977.699577777777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45977.699577777777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45977.699577777777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45977.699577777777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45977.699577777777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45977.699577777777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45977.699577777777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45977.699577777777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45977.699577777777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45977.699577777777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45977.699577777777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45977.699577777777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45977.699577777777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45977.699577777777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45977.699577777777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45977.699577777777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45977.699577777777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45977.699577777777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45977.699577777777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45977.699577777777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45977.699577777777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45977.699577777777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45977.699577777777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45977.699577777777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45977.699577777777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45977.699577777777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45977.699577777777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45977.699577777777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45977.699577777777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45977.699577777777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45977.699577777777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45977.699577777777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45977.699577777777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45977.699577777777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45977.699577777777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45977.699577777777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45977.699577777777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45977.699577777777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45977.699577777777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45977.699577777777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45977.699577777777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45977.699577777777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45977.699577777777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45977.699577777777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45977.699577777777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45977.699577777777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45977.699577777777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45977.699577777777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45977.699577777777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45977.699577777777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45977.699577777777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45977.699577777777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45977.699577777777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45977.699577777777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45977.699577777777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45977.699577777777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45977.699577777777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45977.699577777777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45977.699577777777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45977.699577777777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45977.699577777777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45977.699577777777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45977.699577777777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45977.699577777777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45977.699577777777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45977.699577777777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45977.699577777777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45977.699577777777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45977.699577777777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45977.699577777777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45977.699577777777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45977.699577777777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45977.699577777777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45977.699577777777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45977.699577777777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45977.699577777777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45977.699577777777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45977.699577777777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45977.699577777777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45977.699577777777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45977.699577777777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45977.699577777777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45977.699577777777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45977.699577777777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45977.699577777777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45977.699577777777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45977.699577777777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45977.699577777777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45977.699577777777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45977.699577777777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45977.699577777777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45977.699577777777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45977.699577777777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45977.699577777777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45977.699577777777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45977.699577777777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45977.699577777777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45977.699577777777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45977.699577777777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45977.699577777777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45977.699577777777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45977.699577777777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45977.699577777777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45977.699577777777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45977.699577777777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45977.699577777777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45977.699577777777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45977.699577777777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45977.699577777777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45977.699577777777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45977.699577777777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45977.699577777777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45977.699577777777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45977.699577777777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45977.699577777777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45977.699577777777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45977.699577777777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45977.699577777777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45977.699577777777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45977.699577777777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45977.699577777777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45977.699577777777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45977.699577777777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45977.699577777777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45977.699577777777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45977.699577777777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45977.699577777777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45977.699577777777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45977.699577777777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45977.699577777777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45977.699577777777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45977.699577777777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45977.699577777777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45977.699577777777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45977.699577777777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45977.699577777777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45977.699577777777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45977.699577777777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45977.699577777777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45977.699577777777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45977.699577777777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45977.699577777777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45977.699577777777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45977.699577777777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45977.699577777777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45977.699577777777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45977.699577777777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45977.699577777777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45977.699577777777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45977.699577777777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45977.699577777777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45977.699577777777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45977.699577777777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45977.699577777777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45977.699577777777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45977.699577777777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45977.699577777777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45977.699577777777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45977.699577777777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45977.699577777777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45977.699577777777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45977.699577777777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45977.699577777777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45977.699577777777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45977.699577777777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45977.699577777777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45977.699577777777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45977.699577777777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45977.699577777777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45977.699577777777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45977.699577777777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45977.699577777777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45977.699577777777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45977.699577777777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45977.699577777777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45977.699577777777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45977.699577777777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45977.699577777777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45977.699577777777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45977.699577777777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45977.699577777777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45977.699577777777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45977.699577777777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45977.699577777777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45977.699577777777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45977.699577777777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45977.699577777777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45977.699577777777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45977.699577777777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45977.699577777777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45977.699577777777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45977.699577777777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45977.699577777777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45977.699577777777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45977.699577777777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45977.699577777777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45977.699577777777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45977.699577777777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45977.699577777777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45977.699577777777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45977.699577777777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45977.699577777777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45977.699577777777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45977.699577777777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45977.699577777777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45977.699577777777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45977.699577777777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45977.699577777777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45977.699577777777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45977.699577777777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45977.699577777777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45977.699577777777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45977.699577777777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45977.699577777777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45977.699577777777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45977.699577777777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45977.699577777777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45977.699577777777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45977.699577777777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45977.699577777777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45977.699577777777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45977.699577777777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45977.699577777777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45977.699577777777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45977.699577777777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45977.699577777777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45977.699577777777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45977.699577777777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45977.699577777777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45977.699577777777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45977.699577777777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45977.699577777777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45977.699577777777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45977.699577777777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45977.699577777777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45977.699577777777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45977.699577777777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45977.699577777777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45977.699577777777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45977.699577777777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45977.699577777777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45977.699577777777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45977.699577777777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45977.699577777777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45977.699577777777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45977.699577777777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45977.699577777777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45977.699577777777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45977.699577777777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45977.699577777777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45977.699577777777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45977.699577777777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45977.699577777777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45977.699577777777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45977.699577777777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45977.699577777777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45977.699577777777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45977.699577777777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45977.699577777777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45977.699577777777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45977.699577777777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45977.699577777777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45977.699577777777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45977.699577777777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45977.699577777777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45977.699577777777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45977.699577777777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45977.699577777777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45977.699577777777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45977.699577777777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45977.699577777777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45977.699577777777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45977.699577777777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45977.699577777777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45977.699577777777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45977.699577777777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45977.699577777777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45977.699577777777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45977.699577777777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45977.699577777777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45977.699577777777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45977.699577777777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45977.699577777777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45977.699577777777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45977.699577777777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45977.699577777777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45977.699577777777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45977.699577777777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45977.699577777777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45977.699577777777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45977.699577777777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45977.699577777777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45977.699577777777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45977.699577777777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45977.699577777777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45977.699577777777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45977.699577777777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45977.699577777777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45977.699577777777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45977.699577777777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45977.699577777777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45977.699577777777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45977.699577777777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45977.699577777777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45977.699577777777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45977.699577777777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45977.699577777777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45977.699577777777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45977.699577777777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45977.699577777777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45977.699577777777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45977.699577777777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45977.699577777777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45977.699577777777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45977.699577777777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45977.699577777777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45977.699577777777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45977.699577777777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45977.699577777777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45977.699577777777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45977.699577777777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45977.699577777777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45977.699577777777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45977.699577777777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45977.699577777777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45977.699577777777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45977.699577777777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45977.699577777777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45977.699577777777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45977.699577777777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45977.699577777777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45977.699577777777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45977.699577777777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45977.699577777777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45977.699577777777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45977.699577777777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45977.699577777777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45977.699577777777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45977.699577777777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45977.699577777777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45977.699577777777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45977.699577777777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45977.699577777777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45977.699577777777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45977.699577777777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45977.699577777777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45977.699577777777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45977.699577777777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45977.699577777777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45977.699577777777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45977.699577777777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45977.699577777777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45977.699577777777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45977.699577777777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45977.699577777777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45977.699577777777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45977.699577777777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45977.699577777777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45977.699577777777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45977.699577777777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45977.699577777777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45977.699577777777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45977.699577777777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45977.699577777777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45977.699577777777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45977.699577777777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45977.699577777777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45977.699577777777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45977.699577777777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45977.699577777777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45977.699577777777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45977.699577777777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45977.699577777777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45977.699577777777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45977.699577777777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45977.699577777777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45977.699577777777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45977.699577777777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45977.699577777777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45977.699577777777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45977.699577777777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45977.699577777777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45977.699577777777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45977.699577777777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45977.699577777777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45977.699577777777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45977.699577777777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45977.699577777777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45977.699577777777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45977.699577777777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45977.699577777777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45977.699577777777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45977.699577777777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45977.699577777777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45977.699577777777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45977.699577777777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45977.699577777777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45977.699577777777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45977.699577777777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45977.699577777777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45977.699577777777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45977.699577777777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45977.699577777777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45977.699577777777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45977.699577777777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45977.699577777777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45977.699577777777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45977.699577777777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45977.699577777777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45977.699577777777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45977.699577777777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45977.699577777777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45977.699577777777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45977.699577777777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45977.699577777777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45977.699577777777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45977.699577777777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45977.699577777777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45977.699577777777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45977.699577777777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45977.699577777777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45977.699577777777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45977.699577777777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45977.699577777777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45977.699577777777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45977.699577777777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45977.699577777777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45977.699577777777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45977.699577777777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45977.699577777777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45977.699577777777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45977.699577777777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45977.699577777777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45977.699577777777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45977.699577777777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45977.699577777777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45977.699577777777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45977.699577777777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45977.699577777777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45977.699577777777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45977.699577777777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45977.699577777777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45977.699577777777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45977.699577777777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45977.699577777777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45977.699577777777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45977.699577777777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45977.699577777777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45977.699577777777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45977.699577777777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45977.699577777777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45977.699577777777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45977.699577777777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45977.699577777777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45977.699577777777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45977.699577777777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45977.699577777777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45977.699577777777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45977.699577777777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45977.699577777777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45977.699577777777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45977.699577777777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45977.699577777777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45977.699577777777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45977.699577777777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45977.699577777777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45977.699577777777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45977.699577777777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45977.699577777777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45977.699577777777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45977.699577777777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45977.699577777777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45977.699577777777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45977.699577777777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45977.699577777777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45977.699577777777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45977.699577777777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45977.699577777777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45977.699577777777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45977.699577777777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45977.699577777777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45977.699577777777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45977.699577777777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45977.699577777777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45977.699577777777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45977.699577777777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45977.699577777777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45977.699577777777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45977.699577777777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45977.699577777777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45977.699577777777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45977.699577777777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45977.699577777777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45977.699577777777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45977.699577777777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45977.699577777777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45977.699577777777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45977.699577777777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45977.699577777777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45977.699577777777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45977.699577777777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45977.699577777777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45977.699577777777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45977.699577777777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45977.699577777777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45977.699577777777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45977.699577777777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45977.699577777777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45977.699577777777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45977.699577777777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45977.699577777777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45977.699577777777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45977.699577777777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45977.699577777777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45977.699577777777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45977.699577777777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45977.699577777777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45977.699577777777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45977.699577777777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45977.699577777777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45977.699577777777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45977.699577777777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45977.699577777777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45977.699577777777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45977.699577777777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45977.699577777777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45977.699577777777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45977.699577777777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45977.699577777777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45977.699577777777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45977.699577777777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45977.699577777777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45977.699577777777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45977.699577777777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45977.699577777777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45977.699577777777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45977.699577777777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45977.699577777777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45977.699577777777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45977.699577777777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45977.699577777777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45977.699577777777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45977.699577777777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45977.699577777777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45977.699577777777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45977.699577777777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45977.699577777777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45977.699577777777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45977.699577777777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45977.699577777777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45977.699577777777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45977.699577777777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45977.699577777777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45977.699577777777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45977.699577777777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45977.699577777777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45977.699577777777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45977.699577777777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45977.699577777777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45977.699577777777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45977.699577777777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45977.699577777777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45977.699577777777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45977.699577777777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45977.699577777777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45977.699577777777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45977.699577777777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45977.699577777777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45977.699577777777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45977.699577777777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45977.699577777777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45977.699577777777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45977.699577777777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45977.699577777777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45977.699577777777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45977.699577777777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45977.699577777777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45977.699577777777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45977.699577777777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45977.699577777777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45977.699577777777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45977.699577777777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45977.699577777777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45977.699577777777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45977.699577777777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45977.699577777777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45977.699577777777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45977.699577777777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45977.699577777777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45977.699577777777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45977.699577777777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45977.699577777777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45977.699577777777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45977.699577777777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45977.699577777777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45977.699577777777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45977.699577777777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45977.699577777777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45977.699577777777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45977.699577777777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45977.699577777777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45977.699577777777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45977.699577777777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45977.699577777777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45977.699577777777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45977.699577777777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45977.699577777777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45977.699577777777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45977.699577777777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45977.699577777777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45977.699577777777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45977.699577777777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45977.699577777777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45977.699577777777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45977.699577777777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45977.699577777777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45977.699577777777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45977.699577777777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45977.699577777777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45977.699577777777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45977.699577777777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45977.699577777777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45977.699577777777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45977.699577777777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45977.699577777777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45977.699577777777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45977.699577777777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45977.699577777777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45977.699577777777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45977.699577777777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45977.699577777777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45977.699577777777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45977.699577777777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45977.699577777777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45977.699577777777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45977.699577777777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45977.699577777777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45977.699577777777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45977.699577777777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45977.699577777777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45977.699577777777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45977.699577777777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45977.699577777777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45977.699577777777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45977.699577777777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45977.699577777777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45977.699577777777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45977.699577777777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45977.699577777777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45977.699577777777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45977.699577777777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45977.699577777777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45977.699577777777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45977.699577777777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45977.699577777777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45977.699577777777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45977.699577777777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45977.699577777777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45977.699577777777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45977.699577777777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45977.699577777777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45977.699577777777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45977.699577777777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45977.699577777777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45977.699577777777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45977.699577777777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45977.699577777777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45977.699577777777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45977.699577777777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45977.699577777777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45977.699577777777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45977.699577777777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45977.699577777777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45977.699577777777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45977.699577777777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45977.699577777777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45977.699577777777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45977.699577777777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45977.699577777777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45977.699577777777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45977.699577777777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45977.699577777777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6" sqref="D6: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G4" ca="1" si="0">IFERROR(NOW()-F2,"")</f>
        <v>274.21886018518126</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2" t="s">
        <v>39021</v>
      </c>
      <c r="F3" s="153">
        <v>45977.662314814814</v>
      </c>
      <c r="G3" s="97">
        <f t="shared" ca="1" si="0"/>
        <v>3.7262962963723112E-2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t="shared" ca="1" si="0"/>
        <v>45977.699577777777</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45977.699577777777</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45977.699577777777</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45977.699577777777</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45977.699577777777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45977.699577777777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45977.699577777777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45977.699577777777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45977.699577777777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45977.699577777777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45977.699577777777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45977.699577777777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45977.699577777777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45977.699577777777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45977.699577777777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45977.699577777777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45977.699577777777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45977.699577777777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45977.699577777777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45977.699577777777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45977.699577777777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45977.699577777777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45977.699577777777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45977.699577777777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45977.699577777777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45977.699577777777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45977.699577777777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45977.699577777777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45977.699577777777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45977.699577777777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45977.699577777777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45977.699577777777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45977.699577777777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45977.699577777777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45977.699577777777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45977.699577777777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45977.699577777777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45977.699577777777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45977.699577777777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45977.699577777777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45977.699577777777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45977.699577777777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45977.699577777777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45977.699577777777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45977.699577777777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45977.699577777777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45977.699577777777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45977.699577777777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45977.699577777777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45977.699577777777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45977.699577777777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45977.699577777777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45977.699577777777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45977.699577777777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45977.699577777777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45977.699577777777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45977.699577777777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45977.699577777777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45977.699577777777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45977.699577777777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45977.699577777777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45977.699577777777</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45977.699577777777</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45977.699577777777</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45977.699577777777</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39124</v>
      </c>
      <c r="B2" s="37" t="str">
        <f>IFERROR(VLOOKUP(D2,DB!A:K,11,0),"")</f>
        <v>R5</v>
      </c>
      <c r="C2" s="37">
        <v>3</v>
      </c>
      <c r="D2" s="107" t="s">
        <v>36011</v>
      </c>
      <c r="E2" s="37" t="s">
        <v>39021</v>
      </c>
      <c r="F2" s="38">
        <v>45891.832060185188</v>
      </c>
      <c r="G2" s="116">
        <f ca="1">IFERROR(NOW()-F2,"")</f>
        <v>85.867517592589138</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51.510700462960813</v>
      </c>
      <c r="H3" s="38">
        <v>45926.158159722225</v>
      </c>
      <c r="I3" s="37" t="str">
        <f>IFERROR(VLOOKUP(D3,DB!A:F,6,0),"")</f>
        <v>SCECO</v>
      </c>
      <c r="J3" s="37" t="str">
        <f>IFERROR(VLOOKUP(D3,DB!A:G,7,0),"")</f>
        <v>Good</v>
      </c>
      <c r="K3" s="37" t="s">
        <v>39127</v>
      </c>
      <c r="L3" s="37" t="str">
        <f>IFERROR(VLOOKUP(D3,DB!A:I,9,0),"")</f>
        <v>Latis</v>
      </c>
      <c r="M3" s="106"/>
    </row>
    <row r="4" spans="1:13" ht="48" customHeight="1">
      <c r="A4" s="117" t="s">
        <v>39128</v>
      </c>
      <c r="B4" s="117" t="str">
        <f>IFERROR(VLOOKUP(D4,DB!A:K,11,0),"")</f>
        <v>R5</v>
      </c>
      <c r="C4" s="117">
        <v>1</v>
      </c>
      <c r="D4" s="117" t="s">
        <v>34758</v>
      </c>
      <c r="E4" s="117" t="s">
        <v>39024</v>
      </c>
      <c r="F4" s="118">
        <v>45948.661111111112</v>
      </c>
      <c r="G4" s="119">
        <f t="shared" ref="G4" ca="1" si="1">IFERROR(NOW()-F4,"")</f>
        <v>29.038466666665045</v>
      </c>
      <c r="H4" s="118">
        <v>45948.661111111112</v>
      </c>
      <c r="I4" s="117" t="str">
        <f>IFERROR(VLOOKUP(D4,DB!A:F,6,0),"")</f>
        <v>SCECO</v>
      </c>
      <c r="J4" s="117" t="str">
        <f>IFERROR(VLOOKUP(D4,DB!A:G,7,0),"")</f>
        <v>Dead</v>
      </c>
      <c r="K4" s="117" t="s">
        <v>39129</v>
      </c>
      <c r="L4" s="117" t="str">
        <f>IFERROR(VLOOKUP(D4,DB!A:I,9,0),"")</f>
        <v>Latis</v>
      </c>
    </row>
    <row r="5" spans="1:13" ht="30.75">
      <c r="A5" s="117" t="s">
        <v>39130</v>
      </c>
      <c r="B5" s="117" t="s">
        <v>5443</v>
      </c>
      <c r="C5" s="117">
        <v>1</v>
      </c>
      <c r="D5" s="117" t="s">
        <v>32330</v>
      </c>
      <c r="E5" s="117" t="s">
        <v>39021</v>
      </c>
      <c r="F5" s="118">
        <v>45968.848599537036</v>
      </c>
      <c r="G5" s="119">
        <f t="shared" ref="G5:G23" ca="1" si="2">IFERROR(NOW()-F5,"")</f>
        <v>8.8509782407418243</v>
      </c>
      <c r="H5" s="118">
        <v>45968.827465277776</v>
      </c>
      <c r="I5" s="117" t="s">
        <v>22</v>
      </c>
      <c r="J5" s="117" t="s">
        <v>65</v>
      </c>
      <c r="K5" s="117" t="s">
        <v>39131</v>
      </c>
      <c r="L5" s="117" t="s">
        <v>8145</v>
      </c>
    </row>
    <row r="6" spans="1:13">
      <c r="A6" s="117" t="s">
        <v>39132</v>
      </c>
      <c r="B6" s="117" t="str">
        <f>IFERROR(VLOOKUP(D6,DB!A:K,11,0),"")</f>
        <v>R5</v>
      </c>
      <c r="C6" s="117">
        <v>1</v>
      </c>
      <c r="D6" s="117" t="s">
        <v>33371</v>
      </c>
      <c r="E6" s="117" t="s">
        <v>39021</v>
      </c>
      <c r="F6" s="149">
        <v>45977.514803240738</v>
      </c>
      <c r="G6" s="119">
        <f t="shared" ca="1" si="2"/>
        <v>0.18477453703962965</v>
      </c>
      <c r="H6" s="149">
        <v>45977.468807870369</v>
      </c>
      <c r="I6" s="117" t="str">
        <f>IFERROR(VLOOKUP(D6,DB!A:F,6,0),"")</f>
        <v>SCECO</v>
      </c>
      <c r="J6" s="117" t="str">
        <f>IFERROR(VLOOKUP(D6,DB!A:G,7,0),"")</f>
        <v>Weak</v>
      </c>
      <c r="K6" s="117" t="s">
        <v>39133</v>
      </c>
      <c r="L6" s="117" t="str">
        <f>IFERROR(VLOOKUP(D6,DB!A:I,9,0),"")</f>
        <v>Latis</v>
      </c>
    </row>
    <row r="7" spans="1:13">
      <c r="A7" s="117"/>
      <c r="B7" s="117" t="str">
        <f>IFERROR(VLOOKUP(D7,DB!A:K,11,0),"")</f>
        <v/>
      </c>
      <c r="C7" s="117"/>
      <c r="D7" s="117"/>
      <c r="E7" s="117"/>
      <c r="F7" s="117"/>
      <c r="G7" s="119">
        <f t="shared" ca="1" si="2"/>
        <v>45977.699577777777</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45977.699577777777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45977.699577777777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45977.699577777777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45977.699577777777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45977.699577777777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45977.699577777777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45977.699577777777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45977.699577777777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45977.699577777777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45977.699577777777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45977.699577777777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45977.699577777777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45977.699577777777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45977.699577777777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45977.699577777777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45977.699577777777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45977.699577777777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45977.699577777777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45977.699577777777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45977.699577777777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45977.699577777777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45977.699577777777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45977.699577777777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45977.699577777777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45977.699577777777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45977.699577777777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45977.699577777777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45977.699577777777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45977.699577777777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45977.699577777777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45977.699577777777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45977.699577777777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45977.699577777777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45977.699577777777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45977.699577777777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45977.699577777777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45977.699577777777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45977.699577777777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45977.699577777777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45977.699577777777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45977.699577777777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45977.699577777777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45977.699577777777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45977.699577777777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45977.699577777777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45977.699577777777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45977.699577777777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45977.699577777777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45977.699577777777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45977.699577777777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45977.699577777777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45977.699577777777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45977.699577777777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45977.699577777777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45977.699577777777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45977.699577777777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45977.699577777777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45977.699577777777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45977.699577777777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45977.699577777777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45977.699577777777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45977.699577777777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45977.699577777777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45977.699577777777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45977.699577777777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45977.699577777777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45977.699577777777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45977.699577777777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45977.699577777777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45977.699577777777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45977.699577777777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45977.699577777777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45977.699577777777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45977.699577777777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45977.699577777777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45977.699577777777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45977.699577777777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45977.699577777777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45977.699577777777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45977.699577777777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45977.699577777777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45977.699577777777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45977.699577777777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45977.699577777777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45977.699577777777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45977.699577777777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45977.699577777777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45977.699577777777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45977.699577777777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45977.699577777777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45977.699577777777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45977.699577777777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45977.699577777777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45977.699577777777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45977.699577777777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45977.699577777777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45977.699577777777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45977.699577777777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45977.699577777777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45977.699577777777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45977.699577777777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45977.699577777777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45977.699577777777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45977.699577777777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45977.699577777777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45977.699577777777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45977.699577777777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45977.699577777777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45977.699577777777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45977.699577777777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45977.699577777777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45977.699577777777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45977.699577777777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45977.699577777777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45977.699577777777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45977.699577777777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45977.699577777777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45977.699577777777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45977.699577777777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45977.699577777777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45977.699577777777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45977.699577777777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45977.699577777777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45977.699577777777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45977.699577777777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45977.699577777777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45977.699577777777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45977.699577777777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45977.699577777777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45977.699577777777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45977.699577777777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45977.699577777777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45977.699577777777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45977.699577777777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45977.699577777777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45977.699577777777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45977.699577777777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45977.699577777777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45977.699577777777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45977.699577777777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45977.699577777777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45977.699577777777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45977.699577777777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45977.699577777777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45977.699577777777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45977.699577777777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45977.699577777777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45977.699577777777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45977.699577777777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45977.699577777777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45977.699577777777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45977.699577777777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45977.699577777777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45977.699577777777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45977.699577777777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45977.699577777777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45977.699577777777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45977.699577777777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45977.699577777777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45977.699577777777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45977.699577777777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45977.699577777777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45977.699577777777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39134</v>
      </c>
      <c r="B2" s="129" t="str">
        <f>IFERROR(VLOOKUP(D2,DB!A:K,11,0),"")</f>
        <v>R6</v>
      </c>
      <c r="C2" s="130">
        <v>8</v>
      </c>
      <c r="D2" s="148" t="s">
        <v>34882</v>
      </c>
      <c r="E2" s="117" t="s">
        <v>39024</v>
      </c>
      <c r="F2" s="131">
        <v>45977.605775462966</v>
      </c>
      <c r="G2" s="105">
        <f t="shared" ref="G2:G6" ca="1" si="0">IFERROR(NOW()-F2,"-")</f>
        <v>9.3802314811910037E-2</v>
      </c>
      <c r="H2" s="131">
        <v>45977.605775462966</v>
      </c>
      <c r="I2" s="129" t="str">
        <f>IFERROR(VLOOKUP(D2,DB!A:F,6,0),"")</f>
        <v>Generator-SG</v>
      </c>
      <c r="J2" s="129" t="str">
        <f>IFERROR(VLOOKUP(D2,DB!A:G,7,0),"")</f>
        <v>Dead</v>
      </c>
      <c r="K2" s="132" t="s">
        <v>39135</v>
      </c>
      <c r="L2" s="133" t="str">
        <f>IFERROR(VLOOKUP(D2,DB!A:I,9,0),"")</f>
        <v>Latis</v>
      </c>
    </row>
    <row r="3" spans="1:16382" ht="31.5" customHeight="1">
      <c r="A3" s="128" t="s">
        <v>39136</v>
      </c>
      <c r="B3" s="129" t="str">
        <f>IFERROR(VLOOKUP(D3,DB!A:K,11,0),"")</f>
        <v>R6</v>
      </c>
      <c r="C3" s="130">
        <v>1</v>
      </c>
      <c r="D3" s="129" t="s">
        <v>37891</v>
      </c>
      <c r="E3" s="117" t="s">
        <v>39021</v>
      </c>
      <c r="F3" s="131"/>
      <c r="G3" s="105">
        <f t="shared" ca="1" si="0"/>
        <v>45977.699577777777</v>
      </c>
      <c r="H3" s="131">
        <v>45977.603217592594</v>
      </c>
      <c r="I3" s="129" t="str">
        <f>IFERROR(VLOOKUP(D3,DB!A:F,6,0),"")</f>
        <v>SCECO</v>
      </c>
      <c r="J3" s="129" t="str">
        <f>IFERROR(VLOOKUP(D3,DB!A:G,7,0),"")</f>
        <v>Dead</v>
      </c>
      <c r="K3" s="132" t="s">
        <v>39137</v>
      </c>
      <c r="L3" s="133" t="str">
        <f>IFERROR(VLOOKUP(D3,DB!A:I,9,0),"")</f>
        <v>Latis</v>
      </c>
    </row>
    <row r="4" spans="1:16382" ht="31.5" customHeight="1">
      <c r="A4" s="128" t="s">
        <v>39138</v>
      </c>
      <c r="B4" s="129" t="str">
        <f>IFERROR(VLOOKUP(D4,DB!A:K,11,0),"")</f>
        <v>R6</v>
      </c>
      <c r="C4" s="130">
        <v>1</v>
      </c>
      <c r="D4" s="129" t="s">
        <v>29057</v>
      </c>
      <c r="E4" s="117" t="s">
        <v>39021</v>
      </c>
      <c r="F4" s="131">
        <v>45977.649872685186</v>
      </c>
      <c r="G4" s="105">
        <f t="shared" ca="1" si="0"/>
        <v>4.9705092591466382E-2</v>
      </c>
      <c r="H4" s="131">
        <v>45977.649872685186</v>
      </c>
      <c r="I4" s="129" t="str">
        <f>IFERROR(VLOOKUP(D4,DB!A:F,6,0),"")</f>
        <v>SCECO</v>
      </c>
      <c r="J4" s="129" t="str">
        <f>IFERROR(VLOOKUP(D4,DB!A:G,7,0),"")</f>
        <v>Dead</v>
      </c>
      <c r="K4" s="132" t="s">
        <v>39139</v>
      </c>
      <c r="L4" s="133" t="str">
        <f>IFERROR(VLOOKUP(D4,DB!A:I,9,0),"")</f>
        <v>Latis</v>
      </c>
    </row>
    <row r="5" spans="1:16382" ht="31.5" customHeight="1">
      <c r="A5" s="128"/>
      <c r="B5" s="129" t="str">
        <f>IFERROR(VLOOKUP(D5,DB!A:K,11,0),"")</f>
        <v/>
      </c>
      <c r="C5" s="130"/>
      <c r="D5" s="129"/>
      <c r="E5" s="117"/>
      <c r="F5" s="131"/>
      <c r="G5" s="105">
        <f t="shared" ca="1" si="0"/>
        <v>45977.699577777777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45977.699577777777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45977.699577777777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45977.699577777777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45977.699577777777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45977.699577777777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45977.699577777777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45977.699577777777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45977.699577777777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45977.699577777777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45977.699577777777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45977.699577777777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45977.699577777777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45977.699577777777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45977.699577777777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45977.699577777777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45977.699577777777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45977.699577777777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45977.699577777777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45977.699577777777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45977.699577777777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45977.699577777777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45977.699577777777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45977.699577777777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45977.699577777777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45977.699577777777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45977.699577777777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45977.699577777777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45977.699577777777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45977.699577777777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45977.699577777777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45977.699577777777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45977.699577777777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45977.699577777777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45977.699577777777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45977.699577777777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45977.699577777777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45977.699577777777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45977.699577777777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45977.699577777777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45977.699577777777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45977.699577777777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45977.699577777777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45977.699577777777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45977.699577777777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45977.699577777777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45977.699577777777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45977.699577777777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45977.699577777777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45977.699577777777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45977.699577777777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45977.699577777777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45977.699577777777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45977.699577777777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45977.699577777777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45977.699577777777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45977.699577777777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45977.699577777777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45977.699577777777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45977.699577777777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45977.699577777777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45977.699577777777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45977.699577777777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45977.699577777777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45977.699577777777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45977.699577777777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45977.699577777777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45977.699577777777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45977.699577777777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45977.699577777777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45977.699577777777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45977.699577777777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45977.699577777777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45977.699577777777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45977.699577777777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45977.699577777777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45977.699577777777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45977.699577777777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45977.699577777777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45977.699577777777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45977.699577777777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45977.699577777777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45977.699577777777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45977.699577777777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45977.699577777777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45977.699577777777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45977.699577777777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45977.699577777777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45977.699577777777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45977.699577777777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45977.699577777777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45977.699577777777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45977.699577777777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45977.699577777777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45977.699577777777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45977.699577777777</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45977.699577777777</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45977.699577777777</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45977.699577777777</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45977.699577777777</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2025-11-16T13:48:13Z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