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392" documentId="13_ncr:1_{F6CB121F-512D-4AA6-A0C1-0FB36C537598}" xr6:coauthVersionLast="47" xr6:coauthVersionMax="47" xr10:uidLastSave="{48EDC316-F423-49F6-A8FA-F8E7F93FA88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<sst xmlns="http://schemas.openxmlformats.org/spreadsheetml/2006/main" count="180297" uniqueCount="39131">
  <si>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</si>
  <si>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</si>
  <si>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</si>
  <si>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</si>
  <si>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</si>
  <si>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</si>
  <si>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</si>
  <si>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</si>
  <si>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</si>
  <si>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</si>
  <si>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</si>
  <si>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</si>
  <si>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</si>
  <si>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</si>
  <si>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</si>
  <si>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</si>
  <si>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</si>
  <si>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</si>
  <si>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</si>
  <si>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</si>
  <si>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</si>
  <si>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</si>
  <si>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</si>
  <si>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</si>
  <si>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</si>
  <si>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</si>
  <si>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</si>
  <si>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</si>
  <si>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</si>
  <si>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</si>
  <si>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</si>
  <si>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</si>
  <si>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</si>
  <si>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</si>
  <si>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</si>
  <si>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</si>
  <si>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</si>
  <si>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</si>
  <si>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</si>
  <si>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</si>
  <si>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</si>
  <si>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</si>
  <si>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</si>
  <si>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</si>
  <si>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</si>
  <si>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</si>
  <si>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</si>
  <si>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</si>
  <si>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</si>
  <si>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</si>
  <si>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</si>
  <si>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</si>
  <si>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</si>
  <si>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</si>
  <si>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</si>
  <si>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</si>
  <si>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</si>
  <si>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</si>
  <si>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</si>
  <si>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</si>
  <si>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</si>
  <si>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</si>
  <si>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</si>
  <si>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</si>
  <si>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</si>
  <si>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</si>
  <si>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</si>
  <si>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</si>
  <si>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</si>
  <si>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</si>
  <si>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</si>
  <si>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</si>
  <si>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</si>
  <si>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</si>
  <si>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</si>
  <si>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</si>
  <si>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</si>
  <si>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</si>
  <si>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</si>
  <si>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</si>
  <si>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</si>
  <si>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</si>
  <si>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</si>
  <si>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</si>
  <si>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</si>
  <si>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</si>
  <si>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</si>
  <si>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</si>
  <si>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</si>
  <si>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</si>
  <si>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</si>
  <si>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</si>
  <si>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</si>
  <si>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</si>
  <si>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</si>
  <si>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</si>
  <si>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</si>
  <si>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</si>
  <si>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</si>
  <si>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</si>
  <si>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</si>
  <si>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</si>
  <si>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</si>
  <si>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</si>
  <si>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</si>
  <si>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</si>
  <si>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</si>
  <si>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</si>
  <si>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</si>
  <si>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</si>
  <si>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</si>
  <si>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</si>
  <si>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</si>
  <si>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</si>
  <si>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</si>
  <si>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</si>
  <si>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</si>
  <si>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</si>
  <si>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</si>
  <si>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</si>
  <si>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</si>
  <si>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</si>
  <si>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</si>
  <si>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</si>
  <si>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</si>
  <si>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</si>
  <si>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</si>
  <si>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</si>
  <si>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</si>
  <si>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</si>
  <si>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</si>
  <si>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</si>
  <si>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</si>
  <si>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</si>
  <si>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</si>
  <si>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</si>
  <si>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</si>
  <si>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</si>
  <si>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</si>
  <si>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</si>
  <si>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</si>
  <si>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</si>
  <si>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</si>
  <si>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</si>
  <si>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</si>
  <si>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</si>
  <si>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</si>
  <si>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</si>
  <si>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</si>
  <si>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</si>
  <si>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</si>
  <si>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</si>
  <si>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</si>
  <si>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</si>
  <si>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</si>
  <si>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</si>
  <si>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</si>
  <si>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</si>
  <si>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</si>
  <si>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</si>
  <si>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</si>
  <si>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</si>
  <si>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</si>
  <si>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</si>
  <si>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</si>
  <si>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</si>
  <si>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</si>
  <si>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</si>
  <si>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</si>
  <si>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</si>
  <si>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</si>
  <si>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</si>
  <si>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</si>
  <si>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</si>
  <si>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</si>
  <si>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</si>
  <si>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</si>
  <si>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</si>
  <si>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</si>
  <si>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</si>
  <si>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</si>
  <si>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</si>
  <si>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</si>
  <si>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</si>
  <si>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</si>
  <si>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</si>
  <si>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</si>
  <si>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</si>
  <si>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</si>
  <si>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</si>
  <si>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</si>
  <si>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</si>
  <si>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</si>
  <si>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</si>
  <si>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</si>
  <si>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</si>
  <si>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</si>
  <si>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</si>
  <si>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</si>
  <si>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</si>
  <si>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</si>
  <si>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</si>
  <si>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</si>
  <si>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</si>
  <si>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</si>
  <si>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</si>
  <si>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</si>
  <si>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</si>
  <si>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</si>
  <si>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</si>
  <si>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</si>
  <si>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</si>
  <si>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</si>
  <si>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</si>
  <si>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</si>
  <si>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</si>
  <si>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</si>
  <si>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</si>
  <si>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</si>
  <si>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</si>
  <si>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</si>
  <si>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</si>
  <si>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</si>
  <si>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</si>
  <si>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</si>
  <si>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</si>
  <si>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</si>
  <si>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</si>
  <si>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</si>
  <si>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</si>
  <si>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</si>
  <si>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</si>
  <si>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</si>
  <si>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</si>
  <si>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</si>
  <si>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</si>
  <si>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</si>
  <si>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</si>
  <si>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</si>
  <si>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</si>
  <si>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</si>
  <si>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</si>
  <si>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</si>
  <si>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</si>
  <si>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</si>
  <si>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</si>
  <si>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</si>
  <si>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</si>
  <si>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</si>
  <si>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</si>
  <si>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</si>
  <si>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</si>
  <si>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</si>
  <si>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</si>
  <si>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</si>
  <si>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</si>
  <si>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</si>
  <si>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</si>
  <si>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</si>
  <si>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</si>
  <si>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</si>
  <si>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</si>
  <si>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</si>
  <si>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</si>
  <si>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</si>
  <si>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</si>
  <si>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</si>
  <si>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</si>
  <si>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</si>
  <si>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</si>
  <si>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</si>
  <si>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</si>
  <si>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</si>
  <si>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</si>
  <si>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</si>
  <si>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</si>
  <si>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</si>
  <si>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</si>
  <si>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</si>
  <si>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</si>
  <si>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</si>
  <si>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</si>
  <si>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</si>
  <si>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</si>
  <si>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</si>
  <si>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</si>
  <si>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</si>
  <si>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</si>
  <si>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</si>
  <si>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</si>
  <si>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</si>
  <si>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</si>
  <si>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</si>
  <si>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</si>
  <si>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</si>
  <si>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</si>
  <si>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</si>
  <si>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</si>
  <si>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</si>
  <si>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</si>
  <si>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</si>
  <si>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</si>
  <si>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</si>
  <si>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</si>
  <si>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</si>
  <si>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</si>
  <si>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</si>
  <si>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</si>
  <si>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</si>
  <si>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</si>
  <si>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</si>
  <si>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</si>
  <si>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</si>
  <si>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</si>
  <si>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</si>
  <si>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</si>
  <si>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</si>
  <si>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</si>
  <si>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</si>
  <si>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</si>
  <si>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</si>
  <si>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</si>
  <si>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</si>
  <si>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</si>
  <si>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</si>
  <si>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</si>
  <si>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</si>
  <si>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</si>
  <si>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</si>
  <si>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</si>
  <si>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</si>
  <si>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</si>
  <si>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</si>
  <si>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</si>
  <si>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</si>
  <si>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</si>
  <si>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</si>
  <si>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</si>
  <si>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</si>
  <si>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</si>
  <si>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</si>
  <si>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</si>
  <si>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</si>
  <si>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</si>
  <si>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</si>
  <si>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</si>
  <si>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</si>
  <si>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</si>
  <si>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</si>
  <si>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</si>
  <si>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</si>
  <si>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</si>
  <si>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</si>
  <si>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</si>
  <si>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</si>
  <si>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</si>
  <si>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</si>
  <si>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</si>
  <si>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</si>
  <si>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</si>
  <si>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</si>
  <si>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</si>
  <si>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</si>
  <si>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</si>
  <si>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</si>
  <si>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</si>
  <si>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</si>
  <si>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</si>
  <si>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</si>
  <si>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</si>
  <si>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</si>
  <si>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</si>
  <si>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</si>
  <si>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</si>
  <si>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</si>
  <si>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</si>
  <si>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</si>
  <si>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</si>
  <si>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</si>
  <si>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</si>
  <si>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</si>
  <si>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</si>
  <si>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</si>
  <si>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</si>
  <si>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</si>
  <si>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</si>
  <si>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</si>
  <si>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</si>
  <si>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</si>
  <si>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</si>
  <si>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</si>
  <si>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</si>
  <si>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</si>
  <si>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</si>
  <si>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</si>
  <si>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</si>
  <si>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</si>
  <si>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</si>
  <si>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</si>
  <si>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</si>
  <si>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</si>
  <si>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</si>
  <si>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</si>
  <si>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</si>
  <si>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</si>
  <si>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</si>
  <si>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</si>
  <si>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</si>
  <si>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</si>
  <si>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</si>
  <si>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</si>
  <si>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</si>
  <si>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</si>
  <si>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</si>
  <si>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</si>
  <si>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</si>
  <si>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</si>
  <si>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</si>
  <si>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</si>
  <si>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</si>
  <si>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</si>
  <si>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</si>
  <si>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</si>
  <si>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</si>
  <si>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</si>
  <si>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</si>
  <si>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</si>
  <si>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</si>
  <si>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</si>
  <si>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</si>
  <si>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</si>
  <si>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</si>
  <si>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</si>
  <si>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</si>
  <si>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</si>
  <si>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</si>
  <si>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</si>
  <si>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</si>
  <si>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</si>
  <si>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</si>
  <si>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</si>
  <si>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</si>
  <si>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</si>
  <si>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</si>
  <si>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</si>
  <si>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</si>
  <si>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</si>
  <si>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</si>
  <si>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</si>
  <si>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</si>
  <si>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</si>
  <si>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</si>
  <si>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</si>
  <si>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</si>
  <si>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</si>
  <si>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</si>
  <si>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</si>
  <si>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</si>
  <si>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</si>
  <si>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</si>
  <si>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</si>
  <si>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</si>
  <si>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</si>
  <si>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</si>
  <si>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</si>
  <si>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</si>
  <si>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</si>
  <si>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</si>
  <si>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</si>
  <si>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</si>
  <si>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</si>
  <si>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</si>
  <si>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</si>
  <si>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</si>
  <si>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</si>
  <si>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</si>
  <si>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</si>
  <si>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</si>
  <si>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</si>
  <si>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</si>
  <si>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</si>
  <si>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</si>
  <si>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</si>
  <si>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</si>
  <si>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</si>
  <si>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</si>
  <si>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</si>
  <si>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</si>
  <si>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</si>
  <si>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</si>
  <si>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</si>
  <si>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</si>
  <si>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</si>
  <si>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</si>
  <si>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</si>
  <si>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</si>
  <si>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</si>
  <si>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</si>
  <si>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</si>
  <si>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</si>
  <si>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</si>
  <si>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</si>
  <si>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</si>
  <si>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</si>
  <si>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</si>
  <si>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</si>
  <si>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</si>
  <si>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</si>
  <si>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</si>
  <si>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</si>
  <si>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</si>
  <si>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</si>
  <si>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</si>
  <si>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</si>
  <si>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</si>
  <si>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</si>
  <si>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</si>
  <si>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</si>
  <si>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</si>
  <si>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</si>
  <si>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</si>
  <si>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</si>
  <si>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</si>
  <si>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</si>
  <si>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</si>
  <si>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</si>
  <si>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</si>
  <si>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</si>
  <si>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</si>
  <si>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</si>
  <si>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</si>
  <si>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</si>
  <si>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</si>
  <si>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</si>
  <si>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</si>
  <si>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</si>
  <si>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</si>
  <si>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</si>
  <si>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</si>
  <si>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</si>
  <si>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</si>
  <si>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</si>
  <si>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</si>
  <si>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</si>
  <si>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</si>
  <si>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</si>
  <si>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</si>
  <si>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</si>
  <si>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</si>
  <si>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</si>
  <si>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</si>
  <si>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</si>
  <si>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</si>
  <si>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</si>
  <si>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</si>
  <si>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</si>
  <si>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</si>
  <si>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</si>
  <si>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</si>
  <si>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</si>
  <si>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</si>
  <si>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</si>
  <si>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</si>
  <si>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</si>
  <si>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</si>
  <si>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</si>
  <si>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</si>
  <si>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</si>
  <si>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</si>
  <si>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</si>
  <si>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</si>
  <si>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</si>
  <si>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</si>
  <si>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</si>
  <si>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</si>
  <si>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</si>
  <si>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</si>
  <si>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</si>
  <si>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</si>
  <si>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</si>
  <si>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</si>
  <si>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</si>
  <si>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</si>
  <si>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</si>
  <si>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</si>
  <si>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</si>
  <si>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</si>
  <si>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</si>
  <si>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</si>
  <si>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</si>
  <si>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</si>
  <si>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</si>
  <si>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</si>
  <si>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</si>
  <si>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</si>
  <si>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</si>
  <si>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</si>
  <si>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</si>
  <si>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</si>
  <si>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</si>
  <si>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</si>
  <si>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</si>
  <si>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</si>
  <si>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</si>
  <si>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</si>
  <si>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</si>
  <si>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</si>
  <si>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</si>
  <si>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</si>
  <si>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</si>
  <si>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</si>
  <si>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</si>
  <si>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</si>
  <si>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</si>
  <si>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</si>
  <si>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</si>
  <si>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</si>
  <si>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</si>
  <si>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</si>
  <si>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</si>
  <si>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</si>
  <si>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</si>
  <si>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</si>
  <si>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</si>
  <si>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</si>
  <si>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</si>
  <si>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</si>
  <si>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</si>
  <si>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</si>
  <si>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</si>
  <si>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</si>
  <si>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</si>
  <si>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</si>
  <si>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</si>
  <si>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</si>
  <si>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</si>
  <si>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</si>
  <si>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</si>
  <si>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</si>
  <si>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</si>
  <si>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</si>
  <si>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</si>
  <si>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</si>
  <si>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</si>
  <si>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</si>
  <si>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</si>
  <si>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</si>
  <si>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</si>
  <si>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</si>
  <si>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</si>
  <si>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</si>
  <si>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</si>
  <si>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</si>
  <si>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</si>
  <si>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</si>
  <si>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</si>
  <si>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</si>
  <si>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</si>
  <si>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</si>
  <si>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</si>
  <si>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</si>
  <si>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</si>
  <si>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</si>
  <si>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</si>
  <si>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</si>
  <si>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</si>
  <si>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</si>
  <si>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</si>
  <si>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</si>
  <si>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</si>
  <si>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</si>
  <si>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</si>
  <si>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</si>
  <si>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</si>
  <si>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</si>
  <si>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</si>
  <si>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</si>
  <si>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</si>
  <si>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</si>
  <si>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</si>
  <si>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</si>
  <si>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</si>
  <si>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</si>
  <si>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</si>
  <si>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</si>
  <si>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</si>
  <si>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</si>
  <si>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</si>
  <si>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</si>
  <si>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</si>
  <si>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</si>
  <si>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</si>
  <si>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</si>
  <si>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</si>
  <si>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</si>
  <si>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</si>
  <si>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</si>
  <si>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</si>
  <si>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</si>
  <si>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</si>
  <si>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</si>
  <si>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</si>
  <si>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</si>
  <si>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</si>
  <si>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</si>
  <si>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</si>
  <si>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</si>
  <si>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</si>
  <si>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</si>
  <si>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</si>
  <si>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</si>
  <si>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</si>
  <si>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</si>
  <si>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</si>
  <si>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</si>
  <si>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</si>
  <si>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</si>
  <si>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</si>
  <si>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</si>
  <si>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</si>
  <si>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</si>
  <si>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</si>
  <si>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</si>
  <si>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</si>
  <si>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</si>
  <si>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</si>
  <si>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</si>
  <si>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</si>
  <si>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</si>
  <si>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</si>
  <si>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</si>
  <si>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</si>
  <si>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</si>
  <si>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</si>
  <si>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</si>
  <si>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</si>
  <si>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</si>
  <si>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</si>
  <si>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</si>
  <si>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</si>
  <si>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</si>
  <si>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</si>
  <si>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</si>
  <si>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</si>
  <si>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</si>
  <si>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</si>
  <si>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</si>
  <si>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</si>
  <si>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</si>
  <si>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</si>
  <si>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</si>
  <si>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</si>
  <si>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</si>
  <si>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</si>
  <si>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</si>
  <si>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</si>
  <si>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</si>
  <si>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</si>
  <si>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</si>
  <si>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</si>
  <si>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</si>
  <si>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</si>
  <si>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</si>
  <si>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</si>
  <si>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</si>
  <si>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</si>
  <si>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</si>
  <si>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</si>
  <si>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</si>
  <si>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</si>
  <si>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</si>
  <si>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</si>
  <si>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</si>
  <si>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</si>
  <si>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</si>
  <si>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</si>
  <si>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</si>
  <si>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</si>
  <si>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</si>
  <si>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</si>
  <si>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</si>
  <si>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</si>
  <si>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</si>
  <si>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</si>
  <si>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</si>
  <si>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</si>
  <si>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</si>
  <si>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</si>
  <si>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</si>
  <si>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</si>
  <si>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</si>
  <si>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</si>
  <si>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</si>
  <si>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</si>
  <si>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</si>
  <si>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</si>
  <si>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</si>
  <si>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</si>
  <si>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</si>
  <si>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</si>
  <si>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</si>
  <si>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</si>
  <si>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</si>
  <si>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</si>
  <si>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</si>
  <si>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</si>
  <si>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</si>
  <si>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</si>
  <si>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</si>
  <si>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</si>
  <si>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</si>
  <si>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</si>
  <si>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</si>
  <si>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</si>
  <si>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</si>
  <si>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</si>
  <si>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</si>
  <si>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</si>
  <si>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</si>
  <si>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</si>
  <si>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</si>
  <si>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</si>
  <si>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</si>
  <si>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</si>
  <si>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</si>
  <si>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</si>
  <si>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</si>
  <si>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</si>
  <si>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</si>
  <si>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</si>
  <si>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</si>
  <si>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</si>
  <si>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</si>
  <si>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</si>
  <si>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</si>
  <si>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</si>
  <si>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</si>
  <si>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</si>
  <si>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</si>
  <si>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</si>
  <si>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</si>
  <si>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</si>
  <si>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</si>
  <si>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</si>
  <si>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</si>
  <si>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</si>
  <si>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</si>
  <si>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</si>
  <si>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</si>
  <si>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</si>
  <si>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</si>
  <si>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</si>
  <si>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</si>
  <si>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</si>
  <si>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</si>
  <si>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</si>
  <si>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</si>
  <si>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</si>
  <si>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</si>
  <si>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</si>
  <si>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</si>
  <si>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</si>
  <si>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</si>
  <si>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</si>
  <si>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</si>
  <si>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</si>
  <si>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</si>
  <si>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</si>
  <si>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</si>
  <si>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</si>
  <si>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</si>
  <si>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</si>
  <si>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</si>
  <si>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</si>
  <si>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</si>
  <si>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</si>
  <si>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</si>
  <si>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</si>
  <si>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</si>
  <si>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</si>
  <si>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</si>
  <si>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</si>
  <si>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</si>
  <si>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</si>
  <si>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</si>
  <si>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</si>
  <si>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</si>
  <si>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</si>
  <si>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</si>
  <si>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</si>
  <si>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</si>
  <si>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</si>
  <si>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</si>
  <si>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</si>
  <si>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</si>
  <si>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</si>
  <si>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</si>
  <si>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</si>
  <si>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</si>
  <si>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</si>
  <si>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</si>
  <si>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</si>
  <si>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</si>
  <si>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</si>
  <si>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</si>
  <si>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</si>
  <si>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</si>
  <si>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</si>
  <si>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</si>
  <si>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</si>
  <si>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</si>
  <si>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</si>
  <si>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</si>
  <si>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</si>
  <si>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</si>
  <si>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</si>
  <si>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</si>
  <si>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</si>
  <si>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</si>
  <si>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</si>
  <si>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</si>
  <si>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</si>
  <si>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</si>
  <si>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</si>
  <si>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</si>
  <si>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</si>
  <si>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</si>
  <si>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</si>
  <si>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</si>
  <si>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</si>
  <si>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</si>
  <si>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</si>
  <si>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</si>
  <si>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</si>
  <si>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</si>
  <si>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</si>
  <si>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</si>
  <si>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</si>
  <si>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</si>
  <si>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</si>
  <si>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</si>
  <si>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</si>
  <si>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</si>
  <si>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</si>
  <si>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</si>
  <si>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</si>
  <si>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</si>
  <si>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</si>
  <si>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</si>
  <si>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</si>
  <si>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</si>
  <si>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</si>
  <si>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</si>
  <si>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</si>
  <si>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</si>
  <si>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</si>
  <si>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</si>
  <si>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</si>
  <si>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</si>
  <si>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</si>
  <si>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</si>
  <si>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</si>
  <si>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</si>
  <si>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</si>
  <si>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</si>
  <si>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</si>
  <si>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</si>
  <si>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</si>
  <si>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</si>
  <si>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</si>
  <si>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</si>
  <si>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</si>
  <si>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</si>
  <si>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</si>
  <si>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</si>
  <si>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</si>
  <si>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</si>
  <si>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</si>
  <si>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</si>
  <si>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</si>
  <si>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</si>
  <si>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</si>
  <si>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</si>
  <si>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</si>
  <si>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</si>
  <si>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</si>
  <si>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</si>
  <si>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</si>
  <si>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</si>
  <si>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</si>
  <si>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</si>
  <si>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</si>
  <si>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</si>
  <si>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</si>
  <si>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</si>
  <si>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</si>
  <si>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</si>
  <si>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</si>
  <si>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</si>
  <si>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</si>
  <si>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</si>
  <si>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</si>
  <si>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</si>
  <si>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</si>
  <si>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</si>
  <si>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</si>
  <si>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</si>
  <si>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</si>
  <si>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</si>
  <si>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</si>
  <si>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</si>
  <si>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</si>
  <si>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</si>
  <si>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</si>
  <si>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</si>
  <si>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</si>
  <si>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</si>
  <si>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</si>
  <si>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</si>
  <si>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</si>
  <si>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</si>
  <si>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</si>
  <si>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</si>
  <si>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</si>
  <si>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</si>
  <si>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</si>
  <si>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</si>
  <si>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</si>
  <si>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</si>
  <si>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</si>
  <si>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</si>
  <si>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</si>
  <si>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</si>
  <si>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</si>
  <si>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</si>
  <si>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</si>
  <si>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</si>
  <si>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</si>
  <si>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</si>
  <si>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</si>
  <si>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</si>
  <si>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</si>
  <si>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</si>
  <si>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</si>
  <si>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</si>
  <si>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</si>
  <si>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</si>
  <si>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</si>
  <si>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</si>
  <si>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</si>
  <si>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</si>
  <si>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</si>
  <si>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</si>
  <si>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</si>
  <si>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</si>
  <si>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</si>
  <si>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</si>
  <si>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</si>
  <si>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</si>
  <si>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</si>
  <si>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</si>
  <si>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</si>
  <si>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</si>
  <si>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</si>
  <si>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</si>
  <si>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</si>
  <si>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</si>
  <si>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</si>
  <si>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</si>
  <si>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</si>
  <si>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</si>
  <si>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</si>
  <si>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</si>
  <si>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</si>
  <si>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</si>
  <si>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</si>
  <si>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</si>
  <si>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</si>
  <si>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</si>
  <si>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</si>
  <si>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</si>
  <si>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</si>
  <si>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</si>
  <si>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</si>
  <si>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</si>
  <si>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</si>
  <si>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</si>
  <si>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</si>
  <si>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</si>
  <si>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</si>
  <si>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</si>
  <si>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</si>
  <si>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</si>
  <si>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</si>
  <si>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</si>
  <si>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</si>
  <si>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</si>
  <si>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</si>
  <si>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</si>
  <si>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</si>
  <si>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</si>
  <si>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</si>
  <si>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</si>
  <si>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</si>
  <si>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</si>
  <si>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</si>
  <si>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</si>
  <si>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</si>
  <si>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</si>
  <si>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</si>
  <si>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</si>
  <si>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</si>
  <si>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</si>
  <si>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</si>
  <si>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</si>
  <si>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</si>
  <si>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</si>
  <si>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</si>
  <si>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</si>
  <si>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</si>
  <si>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</si>
  <si>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</si>
  <si>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</si>
  <si>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</si>
  <si>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</si>
  <si>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</si>
  <si>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</si>
  <si>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</si>
  <si>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</si>
  <si>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</si>
  <si>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</si>
  <si>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</si>
  <si>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</si>
  <si>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</si>
  <si>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</si>
  <si>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</si>
  <si>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</si>
  <si>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</si>
  <si>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</si>
  <si>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</si>
  <si>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</si>
  <si>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</si>
  <si>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</si>
  <si>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</si>
  <si>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</si>
  <si>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</si>
  <si>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</si>
  <si>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</si>
  <si>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</si>
  <si>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</si>
  <si>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</si>
  <si>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</si>
  <si>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</si>
  <si>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</si>
  <si>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</si>
  <si>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</si>
  <si>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</si>
  <si>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</si>
  <si>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</si>
  <si>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</si>
  <si>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</si>
  <si>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</si>
  <si>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</si>
  <si>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</si>
  <si>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</si>
  <si>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</si>
  <si>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</si>
  <si>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</si>
  <si>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</si>
  <si>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</si>
  <si>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</si>
  <si>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</si>
  <si>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</si>
  <si>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</si>
  <si>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</si>
  <si>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</si>
  <si>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</si>
  <si>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</si>
  <si>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</si>
  <si>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</si>
  <si>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</si>
  <si>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</si>
  <si>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</si>
  <si>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</si>
  <si>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</si>
  <si>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</si>
  <si>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</si>
  <si>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</si>
  <si>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</si>
  <si>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</si>
  <si>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</si>
  <si>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</si>
  <si>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</si>
  <si>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</si>
  <si>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</si>
  <si>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</si>
  <si>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</si>
  <si>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</si>
  <si>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</si>
  <si>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</si>
  <si>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</si>
  <si>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</si>
  <si>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</si>
  <si>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</si>
  <si>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</si>
  <si>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</si>
  <si>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</si>
  <si>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</si>
  <si>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</si>
  <si>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</si>
  <si>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</si>
  <si>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</si>
  <si>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</si>
  <si>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</si>
  <si>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</si>
  <si>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</si>
  <si>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</si>
  <si>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</si>
  <si>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</si>
  <si>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</si>
  <si>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</si>
  <si>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</si>
  <si>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</si>
  <si>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</si>
  <si>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</si>
  <si>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</si>
  <si>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</si>
  <si>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</si>
  <si>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</si>
  <si>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</si>
  <si>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</si>
  <si>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</si>
  <si>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</si>
  <si>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</si>
  <si>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</si>
  <si>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</si>
  <si>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</si>
  <si>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</si>
  <si>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</si>
  <si>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</si>
  <si>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</si>
  <si>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</si>
  <si>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</si>
  <si>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</si>
  <si>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</si>
  <si>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</si>
  <si>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</si>
  <si>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</si>
  <si>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</si>
  <si>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</si>
  <si>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</si>
  <si>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</si>
  <si>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</si>
  <si>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</si>
  <si>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</si>
  <si>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</si>
  <si>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</si>
  <si>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</si>
  <si>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</si>
  <si>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</si>
  <si>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</si>
  <si>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</si>
  <si>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</si>
  <si>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</si>
  <si>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</si>
  <si>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</si>
  <si>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</si>
  <si>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</si>
  <si>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</si>
  <si>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</si>
  <si>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</si>
  <si>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</si>
  <si>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</si>
  <si>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</si>
  <si>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</si>
  <si>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</si>
  <si>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</si>
  <si>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</si>
  <si>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</si>
  <si>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</si>
  <si>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</si>
  <si>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</si>
  <si>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</si>
  <si>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</si>
  <si>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</si>
  <si>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</si>
  <si>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</si>
  <si>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</si>
  <si>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</si>
  <si>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</si>
  <si>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</si>
  <si>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</si>
  <si>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</si>
  <si>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</si>
  <si>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</si>
  <si>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</si>
  <si>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</si>
  <si>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</si>
  <si>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</si>
  <si>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</si>
  <si>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</si>
  <si>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</si>
  <si>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</si>
  <si>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</si>
  <si>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</si>
  <si>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</si>
  <si>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</si>
  <si>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</si>
  <si>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</si>
  <si>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</si>
  <si>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</si>
  <si>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</si>
  <si>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</si>
  <si>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</si>
  <si>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</si>
  <si>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</si>
  <si>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</si>
  <si>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</si>
  <si>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</si>
  <si>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</si>
  <si>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</si>
  <si>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</si>
  <si>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</si>
  <si>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</si>
  <si>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</si>
  <si>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</si>
  <si>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</si>
  <si>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</si>
  <si>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</si>
  <si>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</si>
  <si>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</si>
  <si>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</si>
  <si>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</si>
  <si>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</si>
  <si>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</si>
  <si>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</si>
  <si>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</si>
  <si>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</si>
  <si>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</si>
  <si>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</si>
  <si>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</si>
  <si>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</si>
  <si>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</si>
  <si>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</si>
  <si>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</si>
  <si>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</si>
  <si>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</si>
  <si>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</si>
  <si>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</si>
  <si>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</si>
  <si>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</si>
  <si>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</si>
  <si>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</si>
  <si>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</si>
  <si>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</si>
  <si>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</si>
  <si>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</si>
  <si>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</si>
  <si>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</si>
  <si>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</si>
  <si>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</si>
  <si>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</si>
  <si>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</si>
  <si>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</si>
  <si>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</si>
  <si>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</si>
  <si>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</si>
  <si>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</si>
  <si>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</si>
  <si>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</si>
  <si>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</si>
  <si>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</si>
  <si>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</si>
  <si>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</si>
  <si>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</si>
  <si>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</si>
  <si>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</si>
  <si>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</si>
  <si>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</si>
  <si>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</si>
  <si>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</si>
  <si>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</si>
  <si>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</si>
  <si>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</si>
  <si>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</si>
  <si>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</si>
  <si>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</si>
  <si>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</si>
  <si>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</si>
  <si>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</si>
  <si>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</si>
  <si>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</si>
  <si>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</si>
  <si>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</si>
  <si>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</si>
  <si>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</si>
  <si>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</si>
  <si>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</si>
  <si>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</si>
  <si>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</si>
  <si>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</si>
  <si>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</si>
  <si>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</si>
  <si>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</si>
  <si>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</si>
  <si>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</si>
  <si>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</si>
  <si>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</si>
  <si>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</si>
  <si>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</si>
  <si>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</si>
  <si>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</si>
  <si>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</si>
  <si>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</si>
  <si>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</si>
  <si>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</si>
  <si>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</si>
  <si>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</si>
  <si>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</si>
  <si>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</si>
  <si>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</si>
  <si>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</si>
  <si>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</si>
  <si>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</si>
  <si>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</si>
  <si>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</si>
  <si>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</si>
  <si>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</si>
  <si>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</si>
  <si>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</si>
  <si>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</si>
  <si>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</si>
  <si>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</si>
  <si>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</si>
  <si>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</si>
  <si>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</si>
  <si>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</si>
  <si>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</si>
  <si>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</si>
  <si>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</si>
  <si>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</si>
  <si>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</si>
  <si>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</si>
  <si>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</si>
  <si>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</si>
  <si>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</si>
  <si>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</si>
  <si>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</si>
  <si>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</si>
  <si>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</si>
  <si>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</si>
  <si>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</si>
  <si>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</si>
  <si>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</si>
  <si>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</si>
  <si>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</si>
  <si>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</si>
  <si>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</si>
  <si>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</si>
  <si>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</si>
  <si>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</si>
  <si>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</si>
  <si>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</si>
  <si>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</si>
  <si>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</si>
  <si>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</si>
  <si>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</si>
  <si>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</si>
  <si>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</si>
  <si>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</si>
  <si>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</si>
  <si>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</si>
  <si>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</si>
  <si>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</si>
  <si>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</si>
  <si>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</si>
  <si>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</si>
  <si>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</si>
  <si>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</si>
  <si>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</si>
  <si>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</si>
  <si>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</si>
  <si>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</si>
  <si>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</si>
  <si>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</si>
  <si>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</si>
  <si>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</si>
  <si>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</si>
  <si>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</si>
  <si>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</si>
  <si>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</si>
  <si>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</si>
  <si>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</si>
  <si>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</si>
  <si>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</si>
  <si>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</si>
  <si>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</si>
  <si>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</si>
  <si>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</si>
  <si>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</si>
  <si>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</si>
  <si>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</si>
  <si>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</si>
  <si>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</si>
  <si>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</si>
  <si>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</si>
  <si>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</si>
  <si>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</si>
  <si>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</si>
  <si>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</si>
  <si>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</si>
  <si>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</si>
  <si>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</si>
  <si>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</si>
  <si>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</si>
  <si>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</si>
  <si>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</si>
  <si>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</si>
  <si>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</si>
  <si>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</si>
  <si>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</si>
  <si>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</si>
  <si>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</si>
  <si>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</si>
  <si>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</si>
  <si>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</si>
  <si>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</si>
  <si>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</si>
  <si>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</si>
  <si>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</si>
  <si>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</si>
  <si>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</si>
  <si>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</si>
  <si>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</si>
  <si>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</si>
  <si>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</si>
  <si>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</si>
  <si>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</si>
  <si>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</si>
  <si>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</si>
  <si>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</si>
  <si>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</si>
  <si>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</si>
  <si>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</si>
  <si>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</si>
  <si>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</si>
  <si>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</si>
  <si>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</si>
  <si>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</si>
  <si>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</si>
  <si>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</si>
  <si>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</si>
  <si>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</si>
  <si>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</si>
  <si>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</si>
  <si>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</si>
  <si>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</si>
  <si>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</si>
  <si>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</si>
  <si>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</si>
  <si>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</si>
  <si>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</si>
  <si>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</si>
  <si>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</si>
  <si>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</si>
  <si>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</si>
  <si>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</si>
  <si>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</si>
  <si>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</si>
  <si>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</si>
  <si>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</si>
  <si>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</si>
  <si>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</si>
  <si>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</si>
  <si>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</si>
  <si>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</si>
  <si>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</si>
  <si>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</si>
  <si>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</si>
  <si>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</si>
  <si>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</si>
  <si>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</si>
  <si>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</si>
  <si>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</si>
  <si>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</si>
  <si>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</si>
  <si>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</si>
  <si>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</si>
  <si>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</si>
  <si>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</si>
  <si>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</si>
  <si>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</si>
  <si>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</si>
  <si>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</si>
  <si>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</si>
  <si>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</si>
  <si>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</si>
  <si>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</si>
  <si>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</si>
  <si>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</si>
  <si>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</si>
  <si>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</si>
  <si>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</si>
  <si>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</si>
  <si>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</si>
  <si>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</si>
  <si>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</si>
  <si>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</si>
  <si>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</si>
  <si>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</si>
  <si>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</si>
  <si>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</si>
  <si>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</si>
  <si>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</si>
  <si>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</si>
  <si>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</si>
  <si>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</si>
  <si>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</si>
  <si>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</si>
  <si>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</si>
  <si>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</si>
  <si>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</si>
  <si>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</si>
  <si>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</si>
  <si>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</si>
  <si>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</si>
  <si>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</si>
  <si>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</si>
  <si>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</si>
  <si>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</si>
  <si>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</si>
  <si>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</si>
  <si>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</si>
  <si>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</si>
  <si>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</si>
  <si>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</si>
  <si>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</si>
  <si>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</si>
  <si>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</si>
  <si>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</si>
  <si>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</si>
  <si>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</si>
  <si>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</si>
  <si>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</si>
  <si>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</si>
  <si>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</si>
  <si>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</si>
  <si>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</si>
  <si>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</si>
  <si>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</si>
  <si>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</si>
  <si>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</si>
  <si>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</si>
  <si>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</si>
  <si>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</si>
  <si>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</si>
  <si>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</si>
  <si>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</si>
  <si>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</si>
  <si>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</si>
  <si>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</si>
  <si>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</si>
  <si>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</si>
  <si>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</si>
  <si>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</si>
  <si>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</si>
  <si>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</si>
  <si>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</si>
  <si>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</si>
  <si>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</si>
  <si>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</si>
  <si>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</si>
  <si>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</si>
  <si>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</si>
  <si>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</si>
  <si>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</si>
  <si>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</si>
  <si>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</si>
  <si>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</si>
  <si>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</si>
  <si>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</si>
  <si>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</si>
  <si>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</si>
  <si>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</si>
  <si>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</si>
  <si>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</si>
  <si>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</si>
  <si>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</si>
  <si>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</si>
  <si>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</si>
  <si>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</si>
  <si>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</si>
  <si>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</si>
  <si>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</si>
  <si>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</si>
  <si>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</si>
  <si>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</si>
  <si>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</si>
  <si>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</si>
  <si>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</si>
  <si>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</si>
  <si>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</si>
  <si>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</si>
  <si>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</si>
  <si>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</si>
  <si>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</si>
  <si>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</si>
  <si>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</si>
  <si>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</si>
  <si>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</si>
  <si>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</si>
  <si>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</si>
  <si>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</si>
  <si>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</si>
  <si>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</si>
  <si>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</si>
  <si>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</si>
  <si>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</si>
  <si>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</si>
  <si>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</si>
  <si>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</si>
  <si>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</si>
  <si>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</si>
  <si>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</si>
  <si>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</si>
  <si>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</si>
  <si>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</si>
  <si>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</si>
  <si>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</si>
  <si>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</si>
  <si>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</si>
  <si>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</si>
  <si>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</si>
  <si>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</si>
  <si>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</si>
  <si>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</si>
  <si>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</si>
  <si>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</si>
  <si>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</si>
  <si>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</si>
  <si>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</si>
  <si>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</si>
  <si>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</si>
  <si>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</si>
  <si>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</si>
  <si>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</si>
  <si>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</si>
  <si>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</si>
  <si>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</si>
  <si>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</si>
  <si>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</si>
  <si>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</si>
  <si>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</si>
  <si>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</si>
  <si>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</si>
  <si>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</si>
  <si>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</si>
  <si>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</si>
  <si>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</si>
  <si>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</si>
  <si>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</si>
  <si>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</si>
  <si>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</si>
  <si>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</si>
  <si>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</si>
  <si>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</si>
  <si>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</si>
  <si>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</si>
  <si>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</si>
  <si>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</si>
  <si>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</si>
  <si>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</si>
  <si>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</si>
  <si>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</si>
  <si>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</si>
  <si>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</si>
  <si>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</si>
  <si>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</si>
  <si>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</si>
  <si>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</si>
  <si>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</si>
  <si>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</si>
  <si>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</si>
  <si>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</si>
  <si>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</si>
  <si>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</si>
  <si>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</si>
  <si>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</si>
  <si>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</si>
  <si>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</si>
  <si>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</si>
  <si>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</si>
  <si>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</si>
  <si>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</si>
  <si>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</si>
  <si>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</si>
  <si>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</si>
  <si>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</si>
  <si>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</si>
  <si>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</si>
  <si>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</si>
  <si>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</si>
  <si>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</si>
  <si>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</si>
  <si>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</si>
  <si>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</si>
  <si>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</si>
  <si>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</si>
  <si>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</si>
  <si>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</si>
  <si>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</si>
  <si>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</si>
  <si>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</si>
  <si>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</si>
  <si>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</si>
  <si>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</si>
  <si>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</si>
  <si>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</si>
  <si>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</si>
  <si>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</si>
  <si>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</si>
  <si>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</si>
  <si>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</si>
  <si>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</si>
  <si>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</si>
  <si>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</si>
  <si>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</si>
  <si>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</si>
  <si>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</si>
  <si>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</si>
  <si>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</si>
  <si>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</si>
  <si>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</si>
  <si>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</si>
  <si>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</si>
  <si>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</si>
  <si>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</si>
  <si>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</si>
  <si>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</si>
  <si>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</si>
  <si>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</si>
  <si>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</si>
  <si>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</si>
  <si>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</si>
  <si>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</si>
  <si>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</si>
  <si>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</si>
  <si>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</si>
  <si>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</si>
  <si>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</si>
  <si>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</si>
  <si>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</si>
  <si>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</si>
  <si>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</si>
  <si>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</si>
  <si>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</si>
  <si>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</si>
  <si>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</si>
  <si>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</si>
  <si>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</si>
  <si>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</si>
  <si>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</si>
  <si>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</si>
  <si>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</si>
  <si>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</si>
  <si>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</si>
  <si>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</si>
  <si>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</si>
  <si>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</si>
  <si>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</si>
  <si>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</si>
  <si>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</si>
  <si>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</si>
  <si>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</si>
  <si>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</si>
  <si>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</si>
  <si>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</si>
  <si>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</si>
  <si>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</si>
  <si>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</si>
  <si>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</si>
  <si>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</si>
  <si>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</si>
  <si>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</si>
  <si>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</si>
  <si>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</si>
  <si>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</si>
  <si>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</si>
  <si>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</si>
  <si>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</si>
  <si>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</si>
  <si>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</si>
  <si>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</si>
  <si>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</si>
  <si>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</si>
  <si>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</si>
  <si>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</si>
  <si>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</si>
  <si>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</si>
  <si>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</si>
  <si>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</si>
  <si>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</si>
  <si>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</si>
  <si>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</si>
  <si>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</si>
  <si>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</si>
  <si>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</si>
  <si>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</si>
  <si>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</si>
  <si>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</si>
  <si>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</si>
  <si>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</si>
  <si>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</si>
  <si>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</si>
  <si>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</si>
  <si>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</si>
  <si>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</si>
  <si>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</si>
  <si>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</si>
  <si>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</si>
  <si>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</si>
  <si>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</si>
  <si>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</si>
  <si>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</si>
  <si>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</si>
  <si>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</si>
  <si>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</si>
  <si>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</si>
  <si>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</si>
  <si>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</si>
  <si>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</si>
  <si>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</si>
  <si>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</si>
  <si>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</si>
  <si>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</si>
  <si>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</si>
  <si>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</si>
  <si>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</si>
  <si>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</si>
  <si>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</si>
  <si>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</si>
  <si>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</si>
  <si>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</si>
  <si>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</si>
  <si>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</si>
  <si>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</si>
  <si>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</si>
  <si>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</si>
  <si>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</si>
  <si>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</si>
  <si>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</si>
  <si>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</si>
  <si>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</si>
  <si>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</si>
  <si>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</si>
  <si>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</si>
  <si>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</si>
  <si>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</si>
  <si>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</si>
  <si>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</si>
  <si>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</si>
  <si>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</si>
  <si>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</si>
  <si>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</si>
  <si>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</si>
  <si>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</si>
  <si>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</si>
  <si>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</si>
  <si>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</si>
  <si>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</si>
  <si>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</si>
  <si>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</si>
  <si>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</si>
  <si>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</si>
  <si>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</si>
  <si>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</si>
  <si>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</si>
  <si>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</si>
  <si>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</si>
  <si>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</si>
  <si>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</si>
  <si>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</si>
  <si>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</si>
  <si>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</si>
  <si>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</si>
  <si>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</si>
  <si>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</si>
  <si>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</si>
  <si>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</si>
  <si>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</si>
  <si>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</si>
  <si>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</si>
  <si>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</si>
  <si>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</si>
  <si>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</si>
  <si>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</si>
  <si>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</si>
  <si>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</si>
  <si>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</si>
  <si>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</si>
  <si>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</si>
  <si>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</si>
  <si>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</si>
  <si>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</si>
  <si>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</si>
  <si>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</si>
  <si>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</si>
  <si>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</si>
  <si>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</si>
  <si>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</si>
  <si>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</si>
  <si>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</si>
  <si>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</si>
  <si>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</si>
  <si>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</si>
  <si>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</si>
  <si>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</si>
  <si>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</si>
  <si>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</si>
  <si>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</si>
  <si>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</si>
  <si>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</si>
  <si>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</si>
  <si>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</si>
  <si>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</si>
  <si>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</si>
  <si>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</si>
  <si>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</si>
  <si>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</si>
  <si>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</si>
  <si>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</si>
  <si>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</si>
  <si>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</si>
  <si>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</si>
  <si>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</si>
  <si>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</si>
  <si>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</si>
  <si>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</si>
  <si>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</si>
  <si>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</si>
  <si>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</si>
  <si>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</si>
  <si>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</si>
  <si>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</si>
  <si>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</si>
  <si>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</si>
  <si>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</si>
  <si>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</si>
  <si>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</si>
  <si>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</si>
  <si>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</si>
  <si>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</si>
  <si>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</si>
  <si>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</si>
  <si>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</si>
  <si>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</si>
  <si>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</si>
  <si>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</si>
  <si>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</si>
  <si>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</si>
  <si>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</si>
  <si>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</si>
  <si>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</si>
  <si>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</si>
  <si>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</si>
  <si>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</si>
  <si>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</si>
  <si>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</si>
  <si>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</si>
  <si>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</si>
  <si>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</si>
  <si>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</si>
  <si>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</si>
  <si>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</si>
  <si>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</si>
  <si>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</si>
  <si>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</si>
  <si>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</si>
  <si>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</si>
  <si>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</si>
  <si>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</si>
  <si>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</si>
  <si>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</si>
  <si>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</si>
  <si>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</si>
  <si>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</si>
  <si>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</si>
  <si>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</si>
  <si>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</si>
  <si>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</si>
  <si>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</si>
  <si>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</si>
  <si>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</si>
  <si>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</si>
  <si>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</si>
  <si>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</si>
  <si>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</si>
  <si>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</si>
  <si>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</si>
  <si>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</si>
  <si>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</si>
  <si>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</si>
  <si>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</si>
  <si>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</si>
  <si>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</si>
  <si>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</si>
  <si>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</si>
  <si>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</si>
  <si>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</si>
  <si>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</si>
  <si>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</si>
  <si>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</si>
  <si>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</si>
  <si>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</si>
  <si>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</si>
  <si>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</si>
  <si>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</si>
  <si>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</si>
  <si>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</si>
  <si>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</si>
  <si>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</si>
  <si>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</si>
  <si>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</si>
  <si>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</si>
  <si>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</si>
  <si>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</si>
  <si>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</si>
  <si>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</si>
  <si>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</si>
  <si>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</si>
  <si>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</si>
  <si>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</si>
  <si>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</si>
  <si>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</si>
  <si>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</si>
  <si>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</si>
  <si>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</si>
  <si>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</si>
  <si>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</si>
  <si>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</si>
  <si>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</si>
  <si>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</si>
  <si>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</si>
  <si>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</si>
  <si>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</si>
  <si>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</si>
  <si>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</si>
  <si>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</si>
  <si>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</si>
  <si>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</si>
  <si>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</si>
  <si>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</si>
  <si>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</si>
  <si>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</si>
  <si>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</si>
  <si>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</si>
  <si>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</si>
  <si>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</si>
  <si>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</si>
  <si>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</si>
  <si>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</si>
  <si>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</si>
  <si>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</si>
  <si>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</si>
  <si>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</si>
  <si>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</si>
  <si>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</si>
  <si>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</si>
  <si>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</si>
  <si>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</si>
  <si>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</si>
  <si>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</si>
  <si>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</si>
  <si>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</si>
  <si>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</si>
  <si>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</si>
  <si>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</si>
  <si>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</si>
  <si>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</si>
  <si>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</si>
  <si>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</si>
  <si>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</si>
  <si>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</si>
  <si>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</si>
  <si>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</si>
  <si>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</si>
  <si>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</si>
  <si>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</si>
  <si>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</si>
  <si>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</si>
  <si>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</si>
  <si>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</si>
  <si>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</si>
  <si>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</si>
  <si>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</si>
  <si>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</si>
  <si>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</si>
  <si>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</si>
  <si>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</si>
  <si>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</si>
  <si>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</si>
  <si>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</si>
  <si>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</si>
  <si>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</si>
  <si>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</si>
  <si>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</si>
  <si>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</si>
  <si>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</si>
  <si>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</si>
  <si>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</si>
  <si>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</si>
  <si>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</si>
  <si>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</si>
  <si>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</si>
  <si>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</si>
  <si>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</si>
  <si>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</si>
  <si>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</si>
  <si>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</si>
  <si>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</si>
  <si>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</si>
  <si>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</si>
  <si>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</si>
  <si>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</si>
  <si>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</si>
  <si>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</si>
  <si>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</si>
  <si>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</si>
  <si>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</si>
  <si>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</si>
  <si>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</si>
  <si>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</si>
  <si>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</si>
  <si>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</si>
  <si>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</si>
  <si>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</si>
  <si>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</si>
  <si>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</si>
  <si>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</si>
  <si>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</si>
  <si>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</si>
  <si>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</si>
  <si>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</si>
  <si>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</si>
  <si>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</si>
  <si>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</si>
  <si>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</si>
  <si>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</si>
  <si>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</si>
  <si>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</si>
  <si>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</si>
  <si>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</si>
  <si>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</si>
  <si>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</si>
  <si>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</si>
  <si>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</si>
  <si>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</si>
  <si>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</si>
  <si>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</si>
  <si>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</si>
  <si>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</si>
  <si>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</si>
  <si>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</si>
  <si>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</si>
  <si>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</si>
  <si>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</si>
  <si>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</si>
  <si>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</si>
  <si>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</si>
  <si>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</si>
  <si>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</si>
  <si>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</si>
  <si>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</si>
  <si>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</si>
  <si>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</si>
  <si>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</si>
  <si>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</si>
  <si>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</si>
  <si>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</si>
  <si>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</si>
  <si>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</si>
  <si>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</si>
  <si>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</si>
  <si>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</si>
  <si>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</si>
  <si>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</si>
  <si>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</si>
  <si>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</si>
  <si>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</si>
  <si>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</si>
  <si>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</si>
  <si>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</si>
  <si>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</si>
  <si>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</si>
  <si>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</si>
  <si>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</si>
  <si>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</si>
  <si>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</si>
  <si>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</si>
  <si>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</si>
  <si>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</si>
  <si>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</si>
  <si>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</si>
  <si>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</si>
  <si>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</si>
  <si>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</si>
  <si>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</si>
  <si>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</si>
  <si>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</si>
  <si>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</si>
  <si>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</si>
  <si>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</si>
  <si>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</si>
  <si>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</si>
  <si>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</si>
  <si>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</si>
  <si>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</si>
  <si>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</si>
  <si>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</si>
  <si>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</si>
  <si>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</si>
  <si>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</si>
  <si>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</si>
  <si>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</si>
  <si>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</si>
  <si>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</si>
  <si>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</si>
  <si>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</si>
  <si>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</si>
  <si>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</si>
  <si>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</si>
  <si>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</si>
  <si>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</si>
  <si>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</si>
  <si>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</si>
  <si>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</si>
  <si>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</si>
  <si>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</si>
  <si>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</si>
  <si>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</si>
  <si>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</si>
  <si>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</si>
  <si>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</si>
  <si>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</si>
  <si>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</si>
  <si>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</si>
  <si>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</si>
  <si>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</si>
  <si>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</si>
  <si>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</si>
  <si>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</si>
  <si>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</si>
  <si>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</si>
  <si>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</si>
  <si>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</si>
  <si>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</si>
  <si>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</si>
  <si>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</si>
  <si>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</si>
  <si>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</si>
  <si>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</si>
  <si>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</si>
  <si>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</si>
  <si>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</si>
  <si>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</si>
  <si>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</si>
  <si>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</si>
  <si>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</si>
  <si>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</si>
  <si>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</si>
  <si>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</si>
  <si>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</si>
  <si>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</si>
  <si>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</si>
  <si>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</si>
  <si>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</si>
  <si>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</si>
  <si>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</si>
  <si>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</si>
  <si>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</si>
  <si>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</si>
  <si>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</si>
  <si>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</si>
  <si>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</si>
  <si>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</si>
  <si>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</si>
  <si>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</si>
  <si>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</si>
  <si>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</si>
  <si>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</si>
  <si>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</si>
  <si>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</si>
  <si>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</si>
  <si>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</si>
  <si>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</si>
  <si>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</si>
  <si>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</si>
  <si>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</si>
  <si>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</si>
  <si>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</si>
  <si>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</si>
  <si>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</si>
  <si>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</si>
  <si>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</si>
  <si>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</si>
  <si>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</si>
  <si>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</si>
  <si>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</si>
  <si>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</si>
  <si>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</si>
  <si>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</si>
  <si>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</si>
  <si>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</si>
  <si>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</si>
  <si>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</si>
  <si>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</si>
  <si>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</si>
  <si>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</si>
  <si>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</si>
  <si>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</si>
  <si>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</si>
  <si>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</si>
  <si>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</si>
  <si>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</si>
  <si>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</si>
  <si>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</si>
  <si>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</si>
  <si>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</si>
  <si>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</si>
  <si>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</si>
  <si>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</si>
  <si>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</si>
  <si>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</si>
  <si>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</si>
  <si>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</si>
  <si>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</si>
  <si>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</si>
  <si>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</si>
  <si>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</si>
  <si>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</si>
  <si>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</si>
  <si>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</si>
  <si>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</si>
  <si>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</si>
  <si>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</si>
  <si>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</si>
  <si>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</si>
  <si>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</si>
  <si>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</si>
  <si>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</si>
  <si>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</si>
  <si>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</si>
  <si>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</si>
  <si>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</si>
  <si>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</si>
  <si>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</si>
  <si>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</si>
  <si>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</si>
  <si>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</si>
  <si>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</si>
  <si>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</si>
  <si>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</si>
  <si>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</si>
  <si>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</si>
  <si>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</si>
  <si>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</si>
  <si>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</si>
  <si>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</si>
  <si>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</si>
  <si>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</si>
  <si>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</si>
  <si>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</si>
  <si>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</si>
  <si>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</si>
  <si>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</si>
  <si>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</si>
  <si>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</si>
  <si>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</si>
  <si>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</si>
  <si>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</si>
  <si>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</si>
  <si>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</si>
  <si>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</si>
  <si>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</si>
  <si>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</si>
  <si>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</si>
  <si>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</si>
  <si>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</si>
  <si>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</si>
  <si>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</si>
  <si>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</si>
  <si>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</si>
  <si>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</si>
  <si>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</si>
  <si>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</si>
  <si>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</si>
  <si>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</si>
  <si>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</si>
  <si>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</si>
  <si>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</si>
  <si>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</si>
  <si>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</si>
  <si>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</si>
  <si>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</si>
  <si>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</si>
  <si>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</si>
  <si>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</si>
  <si>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</si>
  <si>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</si>
  <si>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</si>
  <si>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</si>
  <si>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</si>
  <si>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</si>
  <si>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</si>
  <si>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</si>
  <si>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</si>
  <si>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</si>
  <si>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</si>
  <si>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</si>
  <si>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</si>
  <si>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</si>
  <si>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</si>
  <si>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</si>
  <si>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</si>
  <si>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</si>
  <si>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</si>
  <si>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</si>
  <si>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</si>
  <si>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</si>
  <si>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</si>
  <si>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</si>
  <si>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</si>
  <si>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</si>
  <si>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</si>
  <si>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</si>
  <si>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</si>
  <si>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</si>
  <si>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</si>
  <si>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</si>
  <si>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</si>
  <si>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</si>
  <si>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</si>
  <si>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</si>
  <si>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</si>
  <si>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</si>
  <si>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</si>
  <si>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</si>
  <si>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</si>
  <si>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</si>
  <si>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</si>
  <si>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</si>
  <si>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</si>
  <si>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</si>
  <si>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</si>
  <si>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</si>
  <si>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</si>
  <si>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</si>
  <si>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</si>
  <si>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</si>
  <si>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</si>
  <si>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</si>
  <si>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</si>
  <si>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</si>
  <si>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</si>
  <si>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</si>
  <si>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</si>
  <si>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</si>
  <si>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</si>
  <si>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</si>
  <si>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</si>
  <si>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</si>
  <si>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</si>
  <si>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</si>
  <si>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</si>
  <si>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</si>
  <si>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</si>
  <si>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</si>
  <si>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</si>
  <si>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</si>
  <si>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</si>
  <si>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</si>
  <si>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</si>
  <si>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</si>
  <si>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</si>
  <si>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</si>
  <si>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</si>
  <si>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</si>
  <si>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</si>
  <si>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</si>
  <si>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</si>
  <si>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</si>
  <si>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</si>
  <si>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</si>
  <si>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</si>
  <si>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</si>
  <si>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</si>
  <si>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</si>
  <si>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</si>
  <si>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</si>
  <si>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</si>
  <si>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</si>
  <si>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</si>
  <si>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</si>
  <si>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</si>
  <si>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</si>
  <si>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</si>
  <si>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</si>
  <si>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</si>
  <si>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</si>
  <si>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</si>
  <si>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</si>
  <si>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</si>
  <si>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</si>
  <si>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</si>
  <si>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</si>
  <si>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</si>
  <si>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</si>
  <si>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</si>
  <si>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</si>
  <si>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</si>
  <si>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</si>
  <si>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</si>
  <si>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</si>
  <si>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</si>
  <si>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</si>
  <si>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</si>
  <si>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</si>
  <si>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</si>
  <si>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</si>
  <si>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</si>
  <si>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</si>
  <si>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</si>
  <si>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</si>
  <si>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</si>
  <si>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</si>
  <si>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</si>
  <si>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</si>
  <si>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</si>
  <si>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</si>
  <si>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</si>
  <si>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</si>
  <si>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</si>
  <si>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</si>
  <si>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</si>
  <si>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</si>
  <si>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</si>
  <si>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</si>
  <si>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</si>
  <si>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</si>
  <si>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</si>
  <si>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</si>
  <si>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</si>
  <si>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</si>
  <si>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</si>
  <si>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</si>
  <si>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</si>
  <si>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</si>
  <si>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</si>
  <si>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</si>
  <si>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</si>
  <si>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</si>
  <si>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</si>
  <si>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</si>
  <si>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</si>
  <si>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</si>
  <si>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</si>
  <si>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</si>
  <si>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</si>
  <si>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</si>
  <si>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</si>
  <si>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</si>
  <si>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</si>
  <si>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</si>
  <si>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</si>
  <si>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</si>
  <si>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</si>
  <si>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</si>
  <si>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</si>
  <si>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</si>
  <si>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</si>
  <si>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</si>
  <si>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</si>
  <si>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</si>
  <si>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</si>
  <si>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</si>
  <si>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</si>
  <si>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</si>
  <si>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</si>
  <si>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</si>
  <si>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</si>
  <si>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</si>
  <si>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</si>
  <si>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</si>
  <si>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</si>
  <si>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</si>
  <si>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</si>
  <si>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</si>
  <si>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</si>
  <si>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</si>
  <si>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</si>
  <si>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</si>
  <si>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</si>
  <si>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</si>
  <si>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</si>
  <si>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</si>
  <si>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</si>
  <si>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</si>
  <si>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</si>
  <si>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</si>
  <si>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</si>
  <si>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</si>
  <si>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</si>
  <si>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</si>
  <si>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</si>
  <si>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</si>
  <si>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</si>
  <si>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</si>
  <si>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</si>
  <si>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</si>
  <si>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</si>
  <si>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</si>
  <si>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</si>
  <si>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</si>
  <si>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</si>
  <si>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</si>
  <si>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</si>
  <si>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</si>
  <si>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</si>
  <si>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</si>
  <si>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</si>
  <si>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</si>
  <si>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</si>
  <si>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</si>
  <si>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</si>
  <si>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</si>
  <si>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</si>
  <si>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</si>
  <si>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</si>
  <si>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</si>
  <si>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</si>
  <si>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</si>
  <si>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</si>
  <si>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</si>
  <si>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</si>
  <si>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</si>
  <si>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</si>
  <si>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</si>
  <si>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</si>
  <si>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</si>
  <si>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</si>
  <si>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</si>
  <si>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</si>
  <si>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</si>
  <si>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</si>
  <si>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</si>
  <si>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</si>
  <si>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</si>
  <si>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</si>
  <si>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</si>
  <si>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</si>
  <si>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</si>
  <si>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</si>
  <si>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</si>
  <si>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</si>
  <si>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</si>
  <si>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</si>
  <si>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</si>
  <si>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</si>
  <si>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</si>
  <si>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</si>
  <si>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</si>
  <si>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</si>
  <si>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</si>
  <si>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</si>
  <si>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</si>
  <si>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</si>
  <si>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</si>
  <si>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</si>
  <si>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</si>
  <si>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</si>
  <si>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</si>
  <si>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</si>
  <si>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</si>
  <si>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</si>
  <si>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</si>
  <si>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</si>
  <si>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</si>
  <si>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</si>
  <si>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</si>
  <si>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</si>
  <si>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</si>
  <si>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</si>
  <si>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</si>
  <si>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</si>
  <si>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</si>
  <si>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</si>
  <si>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</si>
  <si>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</si>
  <si>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</si>
  <si>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</si>
  <si>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</si>
  <si>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</si>
  <si>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</si>
  <si>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</si>
  <si>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</si>
  <si>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</si>
  <si>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</si>
  <si>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</si>
  <si>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</si>
  <si>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</si>
  <si>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</si>
  <si>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</si>
  <si>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</si>
  <si>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</si>
  <si>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</si>
  <si>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</si>
  <si>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</si>
  <si>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</si>
  <si>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</si>
  <si>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</si>
  <si>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</si>
  <si>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</si>
  <si>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</si>
  <si>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</si>
  <si>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</si>
  <si>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</si>
  <si>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</si>
  <si>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</si>
  <si>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</si>
  <si>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</si>
  <si>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</si>
  <si>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</si>
  <si>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</si>
  <si>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</si>
  <si>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</si>
  <si>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</si>
  <si>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</si>
  <si>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</si>
  <si>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</si>
  <si>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</si>
  <si>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</si>
  <si>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</si>
  <si>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</si>
  <si>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</si>
  <si>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</si>
  <si>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</si>
  <si>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</si>
  <si>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</si>
  <si>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</si>
  <si>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</si>
  <si>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</si>
  <si>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</si>
  <si>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</si>
  <si>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</si>
  <si>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</si>
  <si>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</si>
  <si>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</si>
  <si>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</si>
  <si>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</si>
  <si>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</si>
  <si>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</si>
  <si>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</si>
  <si>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</si>
  <si>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</si>
  <si>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</si>
  <si>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</si>
  <si>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</si>
  <si>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</si>
  <si>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</si>
  <si>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</si>
  <si>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</si>
  <si>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</si>
  <si>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</si>
  <si>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</si>
  <si>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</si>
  <si>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</si>
  <si>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</si>
  <si>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</si>
  <si>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</si>
  <si>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</si>
  <si>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</si>
  <si>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</si>
  <si>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</si>
  <si>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</si>
  <si>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</si>
  <si>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</si>
  <si>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</si>
  <si>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</si>
  <si>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</si>
  <si>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</si>
  <si>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</si>
  <si>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</si>
  <si>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</si>
  <si>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</si>
  <si>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</si>
  <si>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</si>
  <si>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</si>
  <si>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</si>
  <si>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</si>
  <si>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</si>
  <si>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</si>
  <si>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</si>
  <si>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</si>
  <si>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</si>
  <si>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</si>
  <si>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</si>
  <si>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</si>
  <si>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</si>
  <si>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</si>
  <si>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</si>
  <si>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</si>
  <si>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</si>
  <si>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</si>
  <si>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</si>
  <si>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</si>
  <si>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</si>
  <si>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</si>
  <si>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</si>
  <si>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</si>
  <si>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</si>
  <si>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</si>
  <si>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</si>
  <si>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</si>
  <si>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</si>
  <si>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</si>
  <si>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</si>
  <si>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</si>
  <si>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</si>
  <si>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</si>
  <si>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</si>
  <si>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</si>
  <si>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</si>
  <si>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</si>
  <si>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</si>
  <si>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</si>
  <si>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</si>
  <si>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</si>
  <si>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</si>
  <si>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</si>
  <si>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</si>
  <si>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</si>
  <si>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</si>
  <si>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</si>
  <si>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</si>
  <si>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</si>
  <si>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</si>
  <si>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</si>
  <si>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</si>
  <si>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</si>
  <si>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</si>
  <si>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</si>
  <si>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</si>
  <si>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</si>
  <si>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</si>
  <si>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</si>
  <si>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</si>
  <si>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</si>
  <si>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</si>
  <si>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</si>
  <si>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</si>
  <si>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</si>
  <si>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</si>
  <si>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</si>
  <si>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</si>
  <si>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</si>
  <si>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</si>
  <si>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</si>
  <si>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</si>
  <si>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</si>
  <si>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</si>
  <si>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</si>
  <si>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</si>
  <si>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</si>
  <si>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</si>
  <si>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</si>
  <si>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</si>
  <si>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</si>
  <si>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</si>
  <si>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</si>
  <si>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</si>
  <si>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</si>
  <si>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</si>
  <si>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</si>
  <si>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</si>
  <si>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</si>
  <si>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</si>
  <si>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</si>
  <si>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</si>
  <si>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</si>
  <si>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</si>
  <si>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</si>
  <si>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</si>
  <si>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</si>
  <si>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</si>
  <si>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</si>
  <si>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</si>
  <si>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</si>
  <si>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</si>
  <si>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</si>
  <si>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</si>
  <si>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</si>
  <si>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</si>
  <si>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</si>
  <si>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</si>
  <si>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</si>
  <si>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</si>
  <si>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</si>
  <si>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</si>
  <si>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</si>
  <si>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</si>
  <si>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</si>
  <si>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</si>
  <si>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</si>
  <si>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</si>
  <si>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</si>
  <si>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</si>
  <si>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</si>
  <si>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</si>
  <si>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</si>
  <si>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</si>
  <si>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</si>
  <si>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</si>
  <si>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</si>
  <si>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</si>
  <si>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</si>
  <si>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</si>
  <si>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</si>
  <si>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</si>
  <si>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</si>
  <si>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</si>
  <si>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</si>
  <si>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</si>
  <si>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</si>
  <si>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</si>
  <si>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</si>
  <si>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</si>
  <si>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</si>
  <si>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</si>
  <si>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</si>
  <si>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</si>
  <si>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</si>
  <si>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</si>
  <si>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</si>
  <si>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</si>
  <si>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</si>
  <si>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</si>
  <si>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</si>
  <si>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</si>
  <si>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</si>
  <si>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</si>
  <si>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</si>
  <si>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</si>
  <si>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</si>
  <si>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</si>
  <si>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</si>
  <si>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</si>
  <si>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</si>
  <si>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</si>
  <si>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</si>
  <si>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</si>
  <si>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</si>
  <si>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</si>
  <si>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</si>
  <si>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</si>
  <si>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</si>
  <si>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</si>
  <si>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</si>
  <si>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</si>
  <si>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</si>
  <si>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</si>
  <si>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</si>
  <si>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</si>
  <si>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</si>
  <si>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</si>
  <si>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</si>
  <si>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</si>
  <si>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</si>
  <si>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</si>
  <si>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</si>
  <si>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</si>
  <si>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</si>
  <si>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</si>
  <si>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</si>
  <si>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</si>
  <si>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</si>
  <si>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</si>
  <si>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</si>
  <si>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</si>
  <si>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</si>
  <si>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</si>
  <si>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</si>
  <si>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</si>
  <si>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</si>
  <si>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</si>
  <si>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</si>
  <si>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</si>
  <si>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</si>
  <si>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</si>
  <si>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</si>
  <si>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</si>
  <si>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</si>
  <si>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</si>
  <si>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</si>
  <si>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</si>
  <si>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</si>
  <si>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</si>
  <si>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</si>
  <si>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</si>
  <si>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</si>
  <si>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</si>
  <si>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</si>
  <si>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</si>
  <si>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</si>
  <si>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</si>
  <si>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</si>
  <si>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</si>
  <si>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</si>
  <si>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</si>
  <si>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</si>
  <si>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</si>
  <si>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</si>
  <si>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</si>
  <si>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</si>
  <si>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</si>
  <si>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</si>
  <si>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</si>
  <si>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</si>
  <si>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</si>
  <si>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</si>
  <si>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</si>
  <si>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</si>
  <si>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</si>
  <si>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</si>
  <si>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</si>
  <si>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</si>
  <si>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</si>
  <si>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</si>
  <si>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</si>
  <si>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</si>
  <si>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</si>
  <si>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</si>
  <si>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</si>
  <si>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</si>
  <si>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</si>
  <si>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</si>
  <si>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</si>
  <si>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</si>
  <si>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</si>
  <si>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</si>
  <si>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</si>
  <si>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</si>
  <si>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</si>
  <si>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</si>
  <si>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</si>
  <si>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</si>
  <si>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</si>
  <si>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</si>
  <si>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</si>
  <si>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</si>
  <si>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</si>
  <si>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</si>
  <si>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</si>
  <si>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</si>
  <si>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</si>
  <si>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</si>
  <si>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</si>
  <si>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</si>
  <si>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</si>
  <si>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</si>
  <si>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</si>
  <si>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</si>
  <si>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</si>
  <si>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</si>
  <si>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</si>
  <si>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</si>
  <si>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</si>
  <si>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</si>
  <si>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</si>
  <si>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</si>
  <si>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</si>
  <si>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</si>
  <si>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</si>
  <si>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</si>
  <si>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</si>
  <si>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</si>
  <si>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</si>
  <si>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</si>
  <si>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</si>
  <si>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</si>
  <si>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</si>
  <si>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</si>
  <si>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</si>
  <si>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</si>
  <si>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</si>
  <si>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</si>
  <si>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</si>
  <si>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</si>
  <si>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</si>
  <si>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</si>
  <si>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</si>
  <si>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</si>
  <si>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</si>
  <si>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</si>
  <si>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</si>
  <si>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</si>
  <si>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</si>
  <si>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</si>
  <si>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</si>
  <si>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</si>
  <si>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</si>
  <si>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</si>
  <si>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</si>
  <si>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</si>
  <si>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</si>
  <si>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</si>
  <si>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</si>
  <si>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</si>
  <si>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</si>
  <si>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</si>
  <si>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</si>
  <si>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</si>
  <si>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</si>
  <si>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</si>
  <si>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</si>
  <si>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</si>
  <si>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</si>
  <si>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</si>
  <si>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</si>
  <si>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</si>
  <si>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</si>
  <si>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</si>
  <si>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</si>
  <si>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</si>
  <si>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</si>
  <si>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</si>
  <si>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</si>
  <si>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</si>
  <si>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</si>
  <si>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</si>
  <si>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</si>
  <si>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</si>
  <si>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</si>
  <si>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</si>
  <si>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</si>
  <si>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</si>
  <si>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</si>
  <si>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</si>
  <si>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</si>
  <si>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</si>
  <si>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</si>
  <si>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</si>
  <si>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</si>
  <si>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</si>
  <si>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</si>
  <si>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</si>
  <si>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</si>
  <si>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</si>
  <si>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</si>
  <si>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</si>
  <si>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</si>
  <si>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</si>
  <si>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</si>
  <si>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</si>
  <si>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</si>
  <si>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</si>
  <si>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</si>
  <si>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</si>
  <si>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</si>
  <si>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</si>
  <si>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</si>
  <si>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</si>
  <si>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</si>
  <si>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</si>
  <si>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</si>
  <si>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</si>
  <si>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</si>
  <si>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</si>
  <si>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</si>
  <si>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</si>
  <si>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</si>
  <si>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</si>
  <si>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</si>
  <si>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</si>
  <si>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</si>
  <si>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</si>
  <si>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</si>
  <si>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</si>
  <si>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</si>
  <si>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</si>
  <si>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</si>
  <si>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</si>
  <si>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</si>
  <si>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</si>
  <si>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</si>
  <si>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</si>
  <si>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</si>
  <si>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</si>
  <si>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</si>
  <si>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</si>
  <si>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</si>
  <si>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</si>
  <si>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</si>
  <si>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</si>
  <si>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</si>
  <si>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</si>
  <si>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</si>
  <si>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</si>
  <si>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</si>
  <si>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</si>
  <si>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</si>
  <si>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</si>
  <si>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</si>
  <si>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</si>
  <si>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</si>
  <si>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</si>
  <si>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</si>
  <si>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</si>
  <si>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</si>
  <si>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</si>
  <si>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</si>
  <si>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</si>
  <si>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</si>
  <si>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</si>
  <si>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</si>
  <si>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</si>
  <si>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</si>
  <si>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</si>
  <si>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</si>
  <si>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</si>
  <si>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</si>
  <si>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</si>
  <si>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</si>
  <si>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</si>
  <si>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</si>
  <si>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</si>
  <si>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</si>
  <si>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</si>
  <si>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</si>
  <si>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</si>
  <si>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</si>
  <si>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</si>
  <si>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</si>
  <si>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</si>
  <si>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</si>
  <si>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</si>
  <si>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</si>
  <si>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</si>
  <si>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</si>
  <si>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</si>
  <si>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</si>
  <si>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</si>
  <si>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</si>
  <si>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</si>
  <si>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</si>
  <si>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</si>
  <si>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</si>
  <si>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</si>
  <si>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</si>
  <si>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</si>
  <si>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</si>
  <si>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</si>
  <si>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</si>
  <si>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</si>
  <si>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</si>
  <si>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</si>
  <si>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</si>
  <si>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</si>
  <si>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</si>
  <si>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</si>
  <si>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</si>
  <si>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</si>
  <si>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</si>
  <si>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</si>
  <si>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</si>
  <si>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</si>
  <si>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</si>
  <si>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</si>
  <si>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</si>
  <si>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</si>
  <si>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</si>
  <si>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</si>
  <si>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</si>
  <si>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</si>
  <si>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</si>
  <si>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</si>
  <si>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</si>
  <si>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</si>
  <si>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</si>
  <si>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</si>
  <si>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</si>
  <si>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</si>
  <si>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</si>
  <si>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</si>
  <si>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</si>
  <si>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</si>
  <si>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</si>
  <si>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</si>
  <si>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</si>
  <si>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</si>
  <si>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</si>
  <si>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</si>
  <si>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</si>
  <si>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</si>
  <si>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</si>
  <si>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</si>
  <si>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</si>
  <si>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</si>
  <si>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</si>
  <si>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</si>
  <si>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</si>
  <si>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</si>
  <si>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</si>
  <si>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</si>
  <si>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</si>
  <si>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</si>
  <si>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</si>
  <si>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</si>
  <si>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</si>
  <si>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</si>
  <si>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</si>
  <si>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</si>
  <si>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</si>
  <si>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</si>
  <si>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</si>
  <si>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</si>
  <si>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</si>
  <si>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</si>
  <si>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</si>
  <si>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</si>
  <si>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</si>
  <si>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</si>
  <si>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</si>
  <si>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</si>
  <si>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</si>
  <si>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</si>
  <si>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</si>
  <si>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</si>
  <si>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</si>
  <si>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</si>
  <si>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</si>
  <si>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</si>
  <si>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</si>
  <si>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</si>
  <si>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</si>
  <si>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</si>
  <si>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</si>
  <si>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</si>
  <si>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</si>
  <si>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</si>
  <si>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</si>
  <si>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</si>
  <si>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</si>
  <si>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</si>
  <si>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</si>
  <si>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</si>
  <si>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</si>
  <si>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</si>
  <si>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</si>
  <si>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</si>
  <si>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</si>
  <si>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</si>
  <si>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</si>
  <si>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</si>
  <si>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</si>
  <si>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</si>
  <si>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</si>
  <si>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</si>
  <si>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</si>
  <si>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</si>
  <si>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</si>
  <si>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</si>
  <si>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</si>
  <si>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</si>
  <si>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</si>
  <si>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</si>
  <si>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</si>
  <si>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</si>
  <si>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</si>
  <si>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</si>
  <si>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</si>
  <si>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</si>
  <si>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</si>
  <si>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</si>
  <si>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</si>
  <si>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</si>
  <si>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</si>
  <si>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</si>
  <si>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</si>
  <si>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</si>
  <si>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</si>
  <si>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</si>
  <si>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</si>
  <si>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</si>
  <si>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</si>
  <si>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</si>
  <si>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</si>
  <si>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</si>
  <si>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</si>
  <si>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</si>
  <si>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</si>
  <si>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</si>
  <si>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</si>
  <si>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</si>
  <si>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</si>
  <si>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</si>
  <si>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</si>
  <si>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</si>
  <si>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</si>
  <si>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</si>
  <si>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</si>
  <si>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</si>
  <si>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</si>
  <si>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</si>
  <si>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</si>
  <si>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</si>
  <si>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</si>
  <si>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</si>
  <si>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</si>
  <si>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</si>
  <si>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</si>
  <si>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</si>
  <si>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</si>
  <si>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</si>
  <si>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</si>
  <si>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</si>
  <si>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</si>
  <si>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</si>
  <si>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</si>
  <si>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</si>
  <si>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</si>
  <si>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</si>
  <si>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</si>
  <si>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</si>
  <si>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</si>
  <si>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</si>
  <si>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</si>
  <si>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</si>
  <si>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</si>
  <si>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</si>
  <si>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</si>
  <si>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</si>
  <si>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</si>
  <si>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</si>
  <si>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</si>
  <si>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</si>
  <si>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</si>
  <si>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</si>
  <si>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</si>
  <si>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</si>
  <si>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</si>
  <si>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</si>
  <si>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</si>
  <si>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</si>
  <si>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</si>
  <si>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</si>
  <si>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</si>
  <si>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</si>
  <si>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</si>
  <si>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</si>
  <si>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</si>
  <si>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</si>
  <si>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</si>
  <si>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</si>
  <si>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</si>
  <si>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</si>
  <si>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</si>
  <si>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</si>
  <si>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</si>
  <si>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</si>
  <si>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</si>
  <si>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</si>
  <si>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</si>
  <si>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</si>
  <si>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</si>
  <si>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</si>
  <si>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</si>
  <si>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</si>
  <si>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</si>
  <si>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</si>
  <si>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</si>
  <si>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</si>
  <si>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</si>
  <si>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</si>
  <si>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</si>
  <si>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</si>
  <si>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</si>
  <si>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</si>
  <si>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</si>
  <si>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</si>
  <si>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</si>
  <si>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</si>
  <si>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</si>
  <si>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</si>
  <si>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</si>
  <si>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</si>
  <si>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</si>
  <si>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</si>
  <si>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</si>
  <si>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</si>
  <si>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</si>
  <si>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</si>
  <si>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</si>
  <si>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</si>
  <si>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</si>
  <si>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</si>
  <si>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</si>
  <si>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</si>
  <si>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</si>
  <si>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</si>
  <si>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</si>
  <si>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</si>
  <si>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</si>
  <si>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</si>
  <si>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</si>
  <si>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</si>
  <si>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</si>
  <si>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</si>
  <si>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</si>
  <si>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</si>
  <si>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</si>
  <si>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</si>
  <si>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</si>
  <si>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</si>
  <si>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</si>
  <si>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</si>
  <si>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</si>
  <si>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</si>
  <si>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</si>
  <si>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</si>
  <si>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</si>
  <si>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</si>
  <si>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</si>
  <si>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</si>
  <si>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</si>
  <si>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</si>
  <si>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</si>
  <si>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</si>
  <si>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</si>
  <si>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</si>
  <si>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</si>
  <si>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</si>
  <si>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</si>
  <si>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</si>
  <si>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</si>
  <si>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</si>
  <si>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</si>
  <si>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</si>
  <si>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</si>
  <si>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</si>
  <si>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</si>
  <si>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</si>
  <si>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</si>
  <si>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</si>
  <si>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</si>
  <si>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</si>
  <si>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</si>
  <si>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</si>
  <si>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</si>
  <si>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</si>
  <si>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</si>
  <si>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</si>
  <si>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</si>
  <si>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</si>
  <si>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</si>
  <si>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</si>
  <si>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</si>
  <si>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</si>
  <si>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</si>
  <si>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</si>
  <si>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</si>
  <si>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</si>
  <si>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</si>
  <si>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</si>
  <si>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</si>
  <si>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</si>
  <si>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</si>
  <si>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</si>
  <si>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</si>
  <si>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</si>
  <si>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</si>
  <si>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</si>
  <si>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</si>
  <si>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</si>
  <si>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</si>
  <si>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</si>
  <si>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</si>
  <si>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</si>
  <si>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</si>
  <si>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</si>
  <si>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</si>
  <si>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</si>
  <si>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</si>
  <si>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</si>
  <si>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</si>
  <si>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</si>
  <si>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</si>
  <si>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</si>
  <si>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</si>
  <si>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</si>
  <si>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</si>
  <si>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</si>
  <si>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</si>
  <si>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</si>
  <si>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</si>
  <si>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</si>
  <si>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</si>
  <si>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</si>
  <si>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</si>
  <si>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</si>
  <si>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</si>
  <si>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</si>
  <si>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</si>
  <si>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</si>
  <si>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</si>
  <si>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</si>
  <si>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</si>
  <si>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</si>
  <si>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</si>
  <si>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</si>
  <si>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</si>
  <si>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</si>
  <si>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</si>
  <si>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</si>
  <si>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</si>
  <si>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</si>
  <si>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</si>
  <si>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</si>
  <si>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</si>
  <si>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</si>
  <si>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</si>
  <si>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</si>
  <si>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</si>
  <si>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</si>
  <si>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</si>
  <si>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</si>
  <si>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</si>
  <si>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</si>
  <si>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</si>
  <si>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</si>
  <si>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</si>
  <si>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</si>
  <si>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</si>
  <si>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</si>
  <si>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</si>
  <si>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</si>
  <si>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</si>
  <si>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</si>
  <si>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</si>
  <si>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</si>
  <si>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</si>
  <si>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</si>
  <si>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</si>
  <si>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</si>
  <si>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</si>
  <si>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</si>
  <si>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</si>
  <si>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</si>
  <si>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</si>
  <si>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</si>
  <si>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</si>
  <si>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</si>
  <si>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</si>
  <si>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</si>
  <si>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</si>
  <si>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</si>
  <si>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</si>
  <si>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</si>
  <si>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</si>
  <si>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</si>
  <si>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</si>
  <si>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</si>
  <si>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</si>
  <si>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</si>
  <si>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</si>
  <si>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</si>
  <si>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</si>
  <si>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</si>
  <si>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</si>
  <si>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</si>
  <si>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</si>
  <si>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</si>
  <si>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</si>
  <si>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</si>
  <si>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</si>
  <si>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</si>
  <si>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</si>
  <si>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</si>
  <si>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</si>
  <si>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</si>
  <si>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</si>
  <si>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</si>
  <si>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</si>
  <si>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</si>
  <si>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</si>
  <si>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</si>
  <si>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</si>
  <si>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</si>
  <si>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</si>
  <si>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</si>
  <si>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</si>
  <si>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</si>
  <si>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</si>
  <si>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</si>
  <si>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</si>
  <si>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</si>
  <si>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</si>
  <si>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</si>
  <si>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</si>
  <si>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</si>
  <si>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</si>
  <si>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</si>
  <si>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</si>
  <si>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</si>
  <si>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</si>
  <si>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</si>
  <si>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</si>
  <si>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</si>
  <si>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</si>
  <si>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</si>
  <si>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</si>
  <si>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</si>
  <si>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</si>
  <si>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</si>
  <si>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</si>
  <si>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</si>
  <si>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</si>
  <si>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</si>
  <si>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</si>
  <si>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</si>
  <si>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</si>
  <si>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</si>
  <si>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</si>
  <si>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</si>
  <si>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</si>
  <si>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</si>
  <si>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</si>
  <si>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</si>
  <si>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</si>
  <si>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</si>
  <si>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</si>
  <si>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</si>
  <si>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</si>
  <si>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</si>
  <si>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</si>
  <si>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</si>
  <si>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</si>
  <si>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</si>
  <si>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</si>
  <si>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</si>
  <si>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</si>
  <si>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</si>
  <si>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</si>
  <si>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</si>
  <si>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</si>
  <si>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</si>
  <si>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</si>
  <si>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</si>
  <si>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</si>
  <si>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</si>
  <si>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</si>
  <si>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</si>
  <si>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</si>
  <si>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</si>
  <si>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</si>
  <si>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</si>
  <si>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</si>
  <si>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</si>
  <si>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</si>
  <si>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</si>
  <si>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</si>
  <si>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</si>
  <si>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</si>
  <si>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</si>
  <si>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</si>
  <si>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</si>
  <si>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</si>
  <si>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</si>
  <si>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</si>
  <si>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</si>
  <si>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</si>
  <si>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</si>
  <si>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</si>
  <si>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</si>
  <si>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</si>
  <si>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</si>
  <si>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</si>
  <si>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</si>
  <si>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</si>
  <si>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</si>
  <si>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</si>
  <si>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</si>
  <si>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</si>
  <si>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</si>
  <si>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</si>
  <si>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</si>
  <si>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</si>
  <si>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</si>
  <si>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</si>
  <si>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</si>
  <si>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</si>
  <si>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</si>
  <si>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</si>
  <si>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</si>
  <si>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</si>
  <si>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</si>
  <si>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</si>
  <si>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</si>
  <si>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</si>
  <si>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</si>
  <si>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</si>
  <si>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</si>
  <si>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</si>
  <si>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</si>
  <si>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</si>
  <si>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</si>
  <si>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</si>
  <si>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</si>
  <si>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</si>
  <si>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</si>
  <si>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</si>
  <si>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</si>
  <si>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</si>
  <si>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</si>
  <si>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</si>
  <si>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</si>
  <si>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</si>
  <si>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</si>
  <si>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</si>
  <si>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</si>
  <si>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</si>
  <si>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</si>
  <si>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</si>
  <si>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</si>
  <si>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</si>
  <si>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</si>
  <si>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</si>
  <si>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</si>
  <si>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</si>
  <si>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</si>
  <si>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</si>
  <si>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</si>
  <si>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</si>
  <si>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</si>
  <si>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</si>
  <si>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</si>
  <si>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</si>
  <si>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</si>
  <si>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</si>
  <si>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</si>
  <si>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</si>
  <si>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</si>
  <si>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</si>
  <si>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</si>
  <si>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</si>
  <si>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</si>
  <si>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</si>
  <si>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</si>
  <si>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</si>
  <si>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</si>
  <si>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</si>
  <si>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</si>
  <si>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</si>
  <si>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</si>
  <si>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</si>
  <si>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</si>
  <si>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</si>
  <si>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</si>
  <si>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</si>
  <si>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</si>
  <si>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</si>
  <si>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</si>
  <si>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</si>
  <si>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</si>
  <si>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</si>
  <si>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</si>
  <si>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</si>
  <si>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</si>
  <si>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</si>
  <si>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</si>
  <si>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</si>
  <si>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</si>
  <si>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</si>
  <si>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</si>
  <si>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</si>
  <si>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</si>
  <si>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</si>
  <si>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</si>
  <si>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</si>
  <si>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</si>
  <si>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</si>
  <si>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</si>
  <si>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</si>
  <si>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</si>
  <si>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</si>
  <si>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</si>
  <si>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</si>
  <si>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</si>
  <si>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</si>
  <si>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</si>
  <si>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</si>
  <si>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</si>
  <si>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</si>
  <si>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</si>
  <si>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</si>
  <si>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</si>
  <si>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</si>
  <si>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</si>
  <si>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</si>
  <si>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</si>
  <si>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</si>
  <si>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</si>
  <si>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</si>
  <si>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</si>
  <si>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</si>
  <si>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</si>
  <si>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</si>
  <si>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</si>
  <si>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</si>
  <si>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</si>
  <si>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</si>
  <si>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</si>
  <si>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</si>
  <si>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</si>
  <si>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</si>
  <si>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</si>
  <si>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</si>
  <si>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</si>
  <si>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</si>
  <si>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</si>
  <si>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</si>
  <si>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</si>
  <si>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</si>
  <si>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</si>
  <si>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</si>
  <si>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</si>
  <si>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</si>
  <si>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</si>
  <si>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</si>
  <si>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</si>
  <si>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</si>
  <si>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</si>
  <si>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</si>
  <si>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</si>
  <si>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</si>
  <si>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</si>
  <si>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</si>
  <si>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</si>
  <si>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</si>
  <si>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</si>
  <si>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</si>
  <si>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</si>
  <si>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</si>
  <si>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</si>
  <si>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</si>
  <si>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</si>
  <si>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</si>
  <si>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</si>
  <si>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</si>
  <si>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</si>
  <si>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</si>
  <si>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</si>
  <si>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</si>
  <si>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</si>
  <si>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</si>
  <si>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</si>
  <si>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</si>
  <si>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</si>
  <si>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</si>
  <si>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</si>
  <si>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</si>
  <si>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</si>
  <si>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</si>
  <si>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</si>
  <si>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</si>
  <si>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</si>
  <si>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</si>
  <si>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</si>
  <si>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</si>
  <si>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</si>
  <si>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</si>
  <si>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</si>
  <si>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</si>
  <si>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</si>
  <si>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</si>
  <si>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</si>
  <si>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</si>
  <si>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</si>
  <si>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</si>
  <si>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</si>
  <si>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</si>
  <si>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</si>
  <si>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</si>
  <si>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</si>
  <si>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</si>
  <si>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</si>
  <si>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</si>
  <si>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</si>
  <si>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</si>
  <si>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</si>
  <si>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</si>
  <si>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</si>
  <si>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</si>
  <si>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</si>
  <si>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</si>
  <si>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</si>
  <si>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</si>
  <si>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</si>
  <si>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</si>
  <si>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</si>
  <si>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</si>
  <si>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</si>
  <si>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</si>
  <si>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</si>
  <si>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</si>
  <si>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</si>
  <si>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</si>
  <si>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</si>
  <si>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</si>
  <si>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</si>
  <si>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</si>
  <si>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</si>
  <si>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</si>
  <si>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</si>
  <si>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</si>
  <si>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</si>
  <si>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</si>
  <si>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</si>
  <si>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</si>
  <si>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</si>
  <si>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</si>
  <si>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</si>
  <si>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</si>
  <si>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</si>
  <si>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</si>
  <si>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</si>
  <si>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</si>
  <si>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</si>
  <si>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</si>
  <si>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</si>
  <si>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</si>
  <si>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</si>
  <si>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</si>
  <si>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</si>
  <si>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</si>
  <si>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</si>
  <si>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</si>
  <si>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</si>
  <si>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</si>
  <si>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</si>
  <si>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</si>
  <si>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</si>
  <si>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</si>
  <si>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</si>
  <si>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</si>
  <si>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</si>
  <si>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</si>
  <si>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</si>
  <si>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</si>
  <si>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</si>
  <si>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</si>
  <si>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</si>
  <si>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</si>
  <si>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</si>
  <si>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</si>
  <si>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</si>
  <si>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</si>
  <si>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</si>
  <si>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</si>
  <si>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</si>
  <si>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</si>
  <si>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</si>
  <si>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</si>
  <si>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</si>
  <si>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</si>
  <si>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</si>
  <si>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</si>
  <si>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</si>
  <si>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</si>
  <si>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</si>
  <si>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</si>
  <si>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</si>
  <si>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</si>
  <si>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</si>
  <si>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</si>
  <si>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</si>
  <si>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</si>
  <si>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</si>
  <si>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</si>
  <si>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</si>
  <si>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</si>
  <si>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</si>
  <si>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</si>
  <si>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</si>
  <si>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</si>
  <si>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</si>
  <si>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</si>
  <si>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</si>
  <si>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</si>
  <si>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</si>
  <si>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</si>
  <si>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</si>
  <si>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</si>
  <si>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</si>
  <si>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</si>
  <si>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</si>
  <si>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</si>
  <si>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</si>
  <si>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</si>
  <si>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</si>
  <si>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</si>
  <si>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</si>
  <si>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</si>
  <si>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</si>
  <si>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</si>
  <si>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</si>
  <si>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</si>
  <si>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</si>
  <si>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</si>
  <si>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</si>
  <si>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</si>
  <si>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</si>
  <si>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</si>
  <si>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</si>
  <si>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</si>
  <si>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</si>
  <si>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</si>
  <si>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</si>
  <si>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</si>
  <si>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</si>
  <si>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</si>
  <si>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</si>
  <si>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</si>
  <si>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</si>
  <si>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</si>
  <si>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</si>
  <si>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</si>
  <si>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</si>
  <si>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</si>
  <si>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</si>
  <si>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</si>
  <si>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</si>
  <si>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</si>
  <si>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</si>
  <si>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</si>
  <si>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</si>
  <si>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</si>
  <si>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</si>
  <si>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</si>
  <si>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</si>
  <si>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</si>
  <si>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</si>
  <si>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</si>
  <si>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</si>
  <si>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</si>
  <si>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</si>
  <si>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</si>
  <si>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</si>
  <si>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</si>
  <si>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</si>
  <si>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</si>
  <si>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</si>
  <si>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</si>
  <si>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</si>
  <si>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</si>
  <si>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</si>
  <si>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</si>
  <si>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</si>
  <si>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</si>
  <si>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</si>
  <si>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</si>
  <si>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</si>
  <si>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</si>
  <si>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</si>
  <si>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</si>
  <si>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</si>
  <si>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</si>
  <si>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</si>
  <si>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</si>
  <si>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</si>
  <si>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</si>
  <si>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</si>
  <si>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</si>
  <si>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</si>
  <si>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</si>
  <si>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</si>
  <si>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</si>
  <si>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</si>
  <si>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</si>
  <si>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</si>
  <si>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</si>
  <si>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</si>
  <si>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</si>
  <si>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</si>
  <si>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</si>
  <si>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</si>
  <si>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</si>
  <si>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</si>
  <si>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</si>
  <si>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</si>
  <si>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</si>
  <si>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</si>
  <si>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</si>
  <si>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</si>
  <si>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</si>
  <si>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</si>
  <si>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</si>
  <si>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</si>
  <si>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</si>
  <si>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</si>
  <si>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</si>
  <si>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</si>
  <si>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</si>
  <si>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</si>
  <si>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</si>
  <si>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</si>
  <si>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</si>
  <si>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</si>
  <si>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</si>
  <si>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</si>
  <si>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</si>
  <si>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</si>
  <si>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</si>
  <si>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</si>
  <si>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</si>
  <si>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</si>
  <si>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</si>
  <si>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</si>
  <si>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</si>
  <si>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</si>
  <si>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</si>
  <si>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</si>
  <si>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</si>
  <si>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</si>
  <si>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</si>
  <si>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</si>
  <si>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</si>
  <si>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</si>
  <si>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</si>
  <si>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</si>
  <si>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</si>
  <si>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</si>
  <si>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</si>
  <si>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</si>
  <si>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</si>
  <si>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</si>
  <si>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</si>
  <si>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</si>
  <si>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</si>
  <si>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</si>
  <si>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</si>
  <si>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</si>
  <si>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</si>
  <si>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</si>
  <si>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</si>
  <si>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</si>
  <si>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</si>
  <si>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</si>
  <si>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</si>
  <si>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</si>
  <si>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</si>
  <si>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</si>
  <si>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</si>
  <si>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</si>
  <si>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</si>
  <si>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</si>
  <si>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</si>
  <si>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</si>
  <si>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</si>
  <si>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</si>
  <si>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</si>
  <si>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</si>
  <si>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</si>
  <si>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</si>
  <si>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</si>
  <si>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</si>
  <si>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</si>
  <si>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</si>
  <si>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</si>
  <si>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</si>
  <si>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</si>
  <si>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</si>
  <si>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</si>
  <si>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</si>
  <si>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</si>
  <si>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</si>
  <si>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</si>
  <si>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</si>
  <si>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</si>
  <si>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</si>
  <si>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</si>
  <si>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</si>
  <si>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</si>
  <si>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</si>
  <si>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</si>
  <si>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</si>
  <si>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</si>
  <si>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</si>
  <si>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</si>
  <si>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</si>
  <si>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</si>
  <si>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</si>
  <si>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</si>
  <si>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</si>
  <si>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</si>
  <si>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</si>
  <si>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</si>
  <si>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</si>
  <si>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</si>
  <si>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</si>
  <si>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</si>
  <si>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</si>
  <si>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</si>
  <si>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</si>
  <si>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</si>
  <si>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</si>
  <si>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</si>
  <si>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</si>
  <si>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</si>
  <si>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</si>
  <si>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</si>
  <si>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</si>
  <si>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</si>
  <si>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</si>
  <si>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</si>
  <si>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</si>
  <si>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</si>
  <si>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</si>
  <si>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</si>
  <si>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</si>
  <si>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</si>
  <si>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</si>
  <si>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</si>
  <si>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</si>
  <si>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</si>
  <si>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</si>
  <si>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</si>
  <si>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</si>
  <si>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</si>
  <si>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</si>
  <si>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</si>
  <si>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</si>
  <si>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</si>
  <si>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</si>
  <si>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</si>
  <si>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</si>
  <si>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</si>
  <si>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</si>
  <si>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</si>
  <si>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</si>
  <si>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</si>
  <si>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</si>
  <si>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</si>
  <si>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</si>
  <si>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</si>
  <si>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</si>
  <si>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</si>
  <si>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</si>
  <si>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</si>
  <si>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</si>
  <si>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</si>
  <si>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</si>
  <si>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</si>
  <si>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</si>
  <si>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</si>
  <si>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</si>
  <si>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</si>
  <si>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</si>
  <si>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</si>
  <si>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</si>
  <si>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</si>
  <si>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</si>
  <si>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</si>
  <si>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</si>
  <si>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</si>
  <si>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</si>
  <si>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</si>
  <si>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</si>
  <si>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</si>
  <si>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</si>
  <si>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</si>
  <si>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</si>
  <si>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</si>
  <si>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</si>
  <si>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</si>
  <si>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</si>
  <si>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</si>
  <si>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</si>
  <si>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</si>
  <si>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</si>
  <si>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</si>
  <si>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</si>
  <si>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</si>
  <si>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</si>
  <si>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</si>
  <si>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</si>
  <si>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</si>
  <si>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</si>
  <si>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</si>
  <si>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</si>
  <si>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</si>
  <si>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</si>
  <si>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</si>
  <si>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</si>
  <si>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</si>
  <si>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</si>
  <si>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</si>
  <si>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</si>
  <si>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</si>
  <si>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</si>
  <si>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</si>
  <si>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</si>
  <si>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</si>
  <si>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</si>
  <si>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</si>
  <si>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</si>
  <si>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</si>
  <si>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</si>
  <si>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</si>
  <si>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</si>
  <si>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</si>
  <si>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</si>
  <si>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</si>
  <si>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</si>
  <si>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</si>
  <si>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</si>
  <si>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</si>
  <si>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</si>
  <si>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</si>
  <si>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</si>
  <si>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</si>
  <si>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</si>
  <si>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</si>
  <si>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</si>
  <si>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</si>
  <si>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</si>
  <si>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</si>
  <si>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</si>
  <si>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</si>
  <si>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</si>
  <si>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</si>
  <si>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</si>
  <si>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</si>
  <si>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</si>
  <si>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</si>
  <si>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</si>
  <si>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</si>
  <si>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</si>
  <si>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</si>
  <si>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</si>
  <si>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</si>
  <si>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</si>
  <si>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</si>
  <si>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</si>
  <si>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</si>
  <si>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</si>
  <si>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</si>
  <si>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</si>
  <si>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</si>
  <si>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</si>
  <si>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</si>
  <si>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</si>
  <si>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</si>
  <si>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</si>
  <si>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</si>
  <si>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</si>
  <si>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</si>
  <si>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</si>
  <si>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</si>
  <si>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</si>
  <si>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</si>
  <si>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</si>
  <si>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</si>
  <si>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</si>
  <si>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</si>
  <si>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</si>
  <si>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</si>
  <si>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</si>
  <si>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</si>
  <si>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</si>
  <si>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</si>
  <si>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</si>
  <si>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</si>
  <si>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</si>
  <si>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</si>
  <si>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</si>
  <si>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</si>
  <si>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</si>
  <si>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</si>
  <si>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</si>
  <si>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</si>
  <si>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</si>
  <si>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</si>
  <si>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</si>
  <si>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</si>
  <si>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</si>
  <si>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</si>
  <si>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</si>
  <si>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</si>
  <si>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</si>
  <si>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</si>
  <si>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</si>
  <si>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</si>
  <si>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</si>
  <si>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</si>
  <si>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</si>
  <si>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</si>
  <si>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</si>
  <si>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</si>
  <si>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</si>
  <si>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</si>
  <si>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</si>
  <si>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</si>
  <si>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</si>
  <si>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</si>
  <si>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</si>
  <si>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</si>
  <si>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</si>
  <si>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</si>
  <si>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</si>
  <si>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</si>
  <si>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</si>
  <si>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</si>
  <si>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</si>
  <si>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</si>
  <si>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</si>
  <si>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</si>
  <si>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</si>
  <si>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</si>
  <si>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</si>
  <si>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</si>
  <si>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</si>
  <si>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</si>
  <si>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</si>
  <si>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</si>
  <si>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</si>
  <si>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</si>
  <si>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</si>
  <si>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</si>
  <si>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</si>
  <si>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</si>
  <si>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</si>
  <si>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</si>
  <si>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</si>
  <si>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</si>
  <si>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</si>
  <si>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</si>
  <si>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</si>
  <si>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</si>
  <si>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</si>
  <si>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</si>
  <si>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</si>
  <si>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</si>
  <si>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</si>
  <si>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</si>
  <si>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</si>
  <si>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</si>
  <si>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</si>
  <si>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</si>
  <si>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</si>
  <si>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</si>
  <si>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</si>
  <si>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</si>
  <si>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</si>
  <si>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</si>
  <si>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</si>
  <si>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</si>
  <si>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</si>
  <si>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</si>
  <si>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</si>
  <si>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</si>
  <si>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</si>
  <si>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</si>
  <si>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</si>
  <si>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</si>
  <si>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</si>
  <si>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</si>
  <si>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</si>
  <si>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</si>
  <si>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</si>
  <si>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</si>
  <si>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</si>
  <si>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</si>
  <si>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</si>
  <si>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</si>
  <si>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</si>
  <si>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</si>
  <si>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</si>
  <si>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</si>
  <si>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</si>
  <si>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</si>
  <si>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</si>
  <si>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</si>
  <si>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</si>
  <si>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</si>
  <si>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</si>
  <si>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</si>
  <si>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</si>
  <si>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</si>
  <si>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</si>
  <si>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</si>
  <si>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</si>
  <si>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</si>
  <si>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</si>
  <si>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</si>
  <si>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</si>
  <si>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</si>
  <si>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</si>
  <si>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</si>
  <si>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</si>
  <si>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</si>
  <si>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</si>
  <si>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</si>
  <si>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</si>
  <si>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</si>
  <si>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</si>
  <si>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</si>
  <si>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</si>
  <si>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</si>
  <si>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</si>
  <si>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</si>
  <si>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</si>
  <si>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</si>
  <si>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</si>
  <si>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</si>
  <si>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</si>
  <si>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</si>
  <si>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</si>
  <si>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</si>
  <si>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</si>
  <si>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</si>
  <si>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</si>
  <si>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</si>
  <si>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</si>
  <si>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</si>
  <si>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</si>
  <si>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</si>
  <si>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</si>
  <si>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</si>
  <si>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</si>
  <si>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</si>
  <si>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</si>
  <si>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</si>
  <si>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</si>
  <si>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</si>
  <si>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</si>
  <si>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</si>
  <si>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</si>
  <si>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</si>
  <si>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</si>
  <si>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</si>
  <si>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</si>
  <si>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</si>
  <si>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</si>
  <si>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</si>
  <si>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</si>
  <si>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</si>
  <si>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</si>
  <si>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</si>
  <si>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</si>
  <si>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</si>
  <si>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</si>
  <si>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</si>
  <si>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</si>
  <si>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</si>
  <si>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</si>
  <si>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</si>
  <si>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</si>
  <si>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</si>
  <si>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</si>
  <si>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</si>
  <si>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</si>
  <si>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</si>
  <si>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</si>
  <si>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</si>
  <si>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</si>
  <si>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</si>
  <si>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</si>
  <si>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</si>
  <si>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</si>
  <si>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</si>
  <si>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</si>
  <si>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</si>
  <si>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</si>
  <si>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</si>
  <si>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</si>
  <si>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</si>
  <si>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</si>
  <si>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</si>
  <si>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</si>
  <si>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</si>
  <si>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</si>
  <si>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</si>
  <si>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</si>
  <si>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</si>
  <si>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</si>
  <si>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</si>
  <si>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</si>
  <si>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</si>
  <si>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</si>
  <si>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</si>
  <si>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</si>
  <si>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</si>
  <si>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</si>
  <si>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</si>
  <si>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</si>
  <si>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</si>
  <si>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</si>
  <si>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</si>
  <si>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</si>
  <si>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</si>
  <si>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</si>
  <si>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</si>
  <si>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</si>
  <si>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</si>
  <si>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</si>
  <si>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</si>
  <si>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</si>
  <si>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</si>
  <si>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</si>
  <si>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</si>
  <si>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</si>
  <si>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</si>
  <si>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</si>
  <si>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</si>
  <si>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</si>
  <si>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</si>
  <si>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</si>
  <si>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</si>
  <si>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</si>
  <si>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</si>
  <si>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</si>
  <si>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</si>
  <si>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</si>
  <si>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</si>
  <si>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</si>
  <si>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</si>
  <si>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</si>
  <si>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</si>
  <si>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</si>
  <si>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</si>
  <si>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</si>
  <si>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</si>
  <si>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</si>
  <si>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</si>
  <si>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</si>
  <si>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</si>
  <si>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</si>
  <si>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</si>
  <si>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</si>
  <si>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</si>
  <si>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</si>
  <si>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</si>
  <si>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</si>
  <si>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</si>
  <si>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</si>
  <si>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</si>
  <si>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</si>
  <si>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</si>
  <si>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</si>
  <si>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</si>
  <si>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</si>
  <si>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</si>
  <si>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</si>
  <si>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</si>
  <si>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</si>
  <si>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</si>
  <si>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</si>
  <si>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</si>
  <si>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</si>
  <si>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</si>
  <si>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</si>
  <si>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</si>
  <si>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</si>
  <si>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</si>
  <si>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</si>
  <si>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</si>
  <si>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</si>
  <si>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</si>
  <si>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</si>
  <si>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</si>
  <si>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</si>
  <si>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</si>
  <si>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</si>
  <si>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</si>
  <si>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</si>
  <si>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</si>
  <si>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</si>
  <si>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</si>
  <si>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</si>
  <si>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</si>
  <si>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</si>
  <si>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</si>
  <si>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</si>
  <si>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</si>
  <si>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</si>
  <si>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</si>
  <si>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</si>
  <si>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</si>
  <si>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</si>
  <si>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</si>
  <si>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</si>
  <si>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</si>
  <si>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</si>
  <si>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</si>
  <si>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</si>
  <si>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</si>
  <si>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</si>
  <si>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</si>
  <si>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</si>
  <si>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</si>
  <si>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</si>
  <si>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</si>
  <si>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</si>
  <si>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</si>
  <si>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</si>
  <si>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</si>
  <si>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</si>
  <si>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</si>
  <si>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</si>
  <si>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</si>
  <si>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</si>
  <si>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</si>
  <si>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</si>
  <si>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</si>
  <si>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</si>
  <si>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</si>
  <si>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</si>
  <si>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</si>
  <si>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</si>
  <si>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</si>
  <si>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</si>
  <si>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</si>
  <si>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</si>
  <si>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</si>
  <si>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</si>
  <si>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</si>
  <si>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</si>
  <si>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</si>
  <si>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</si>
  <si>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</si>
  <si>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</si>
  <si>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</si>
  <si>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</si>
  <si>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</si>
  <si>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</si>
  <si>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</si>
  <si>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</si>
  <si>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</si>
  <si>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</si>
  <si>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</si>
  <si>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</si>
  <si>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</si>
  <si>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</si>
  <si>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</si>
  <si>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</si>
  <si>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</si>
  <si>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</si>
  <si>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</si>
  <si>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</si>
  <si>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</si>
  <si>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</si>
  <si>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</si>
  <si>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</si>
  <si>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</si>
  <si>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</si>
  <si>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</si>
  <si>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</si>
  <si>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</si>
  <si>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</si>
  <si>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</si>
  <si>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</si>
  <si>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</si>
  <si>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</si>
  <si>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</si>
  <si>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</si>
  <si>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</si>
  <si>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</si>
  <si>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</si>
  <si>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</si>
  <si>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</si>
  <si>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</si>
  <si>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</si>
  <si>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</si>
  <si>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</si>
  <si>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</si>
  <si>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</si>
  <si>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</si>
  <si>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</si>
  <si>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</si>
  <si>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</si>
  <si>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</si>
  <si>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</si>
  <si>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</si>
  <si>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</si>
  <si>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</si>
  <si>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</si>
  <si>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</si>
  <si>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</si>
  <si>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</si>
  <si>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</si>
  <si>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</si>
  <si>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</si>
  <si>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</si>
  <si>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</si>
  <si>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</si>
  <si>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</si>
  <si>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</si>
  <si>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</si>
  <si>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</si>
  <si>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</si>
  <si>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</si>
  <si>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</si>
  <si>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</si>
  <si>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</si>
  <si>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</si>
  <si>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</si>
  <si>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</si>
  <si>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</si>
  <si>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</si>
  <si>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</si>
  <si>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</si>
  <si>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</si>
  <si>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</si>
  <si>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</si>
  <si>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</si>
  <si>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</si>
  <si>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</si>
  <si>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</si>
  <si>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</si>
  <si>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</si>
  <si>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</si>
  <si>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</si>
  <si>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</si>
  <si>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</si>
  <si>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</si>
  <si>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</si>
  <si>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</si>
  <si>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</si>
  <si>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</si>
  <si>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</si>
  <si>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</si>
  <si>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</si>
  <si>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</si>
  <si>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</si>
  <si>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</si>
  <si>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</si>
  <si>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</si>
  <si>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</si>
  <si>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</si>
  <si>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</si>
  <si>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</si>
  <si>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</si>
  <si>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</si>
  <si>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</si>
  <si>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</si>
  <si>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</si>
  <si>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</si>
  <si>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</si>
  <si>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</si>
  <si>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</si>
  <si>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</si>
  <si>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</si>
  <si>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</si>
  <si>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</si>
  <si>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</si>
  <si>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</si>
  <si>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</si>
  <si>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</si>
  <si>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</si>
  <si>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</si>
  <si>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</si>
  <si>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</si>
  <si>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</si>
  <si>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</si>
  <si>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</si>
  <si>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</si>
  <si>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</si>
  <si>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</si>
  <si>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</si>
  <si>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</si>
  <si>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</si>
  <si>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</si>
  <si>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</si>
  <si>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</si>
  <si>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</si>
  <si>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</si>
  <si>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</si>
  <si>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</si>
  <si>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</si>
  <si>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</si>
  <si>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</si>
  <si>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</si>
  <si>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</si>
  <si>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</si>
  <si>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</si>
  <si>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</si>
  <si>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</si>
  <si>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</si>
  <si>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</si>
  <si>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</si>
  <si>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</si>
  <si>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</si>
  <si>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</si>
  <si>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</si>
  <si>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</si>
  <si>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</si>
  <si>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</si>
  <si>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</si>
  <si>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</si>
  <si>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</si>
  <si>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</si>
  <si>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</si>
  <si>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</si>
  <si>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</si>
  <si>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</si>
  <si>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</si>
  <si>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</si>
  <si>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</si>
  <si>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</si>
  <si>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</si>
  <si>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</si>
  <si>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</si>
  <si>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</si>
  <si>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</si>
  <si>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</si>
  <si>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</si>
  <si>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</si>
  <si>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</si>
  <si>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</si>
  <si>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</si>
  <si>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</si>
  <si>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</si>
  <si>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</si>
  <si>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</si>
  <si>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</si>
  <si>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</si>
  <si>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</si>
  <si>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</si>
  <si>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</si>
  <si>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</si>
  <si>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</si>
  <si>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</si>
  <si>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</si>
  <si>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</si>
  <si>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</si>
  <si>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</si>
  <si>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</si>
  <si>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</si>
  <si>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</si>
  <si>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</si>
  <si>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</si>
  <si>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</si>
  <si>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</si>
  <si>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</si>
  <si>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</si>
  <si>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</si>
  <si>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</si>
  <si>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</si>
  <si>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</si>
  <si>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</si>
  <si>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</si>
  <si>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</si>
  <si>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</si>
  <si>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</si>
  <si>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</si>
  <si>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</si>
  <si>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</si>
  <si>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</si>
  <si>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</si>
  <si>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</si>
  <si>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</si>
  <si>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</si>
  <si>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</si>
  <si>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</si>
  <si>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</si>
  <si>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</si>
  <si>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</si>
  <si>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</si>
  <si>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</si>
  <si>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</si>
  <si>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</si>
  <si>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</si>
  <si>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</si>
  <si>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</si>
  <si>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</si>
  <si>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</si>
  <si>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</si>
  <si>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</si>
  <si>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</si>
  <si>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</si>
  <si>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</si>
  <si>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</si>
  <si>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</si>
  <si>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</si>
  <si>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</si>
  <si>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</si>
  <si>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</si>
  <si>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</si>
  <si>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</si>
  <si>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</si>
  <si>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</si>
  <si>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</si>
  <si>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</si>
  <si>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</si>
  <si>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</si>
  <si>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</si>
  <si>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</si>
  <si>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</si>
  <si>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</si>
  <si>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</si>
  <si>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</si>
  <si>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</si>
  <si>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</si>
  <si>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</si>
  <si>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</si>
  <si>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</si>
  <si>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</si>
  <si>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</si>
  <si>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</si>
  <si>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</si>
  <si>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</si>
  <si>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</si>
  <si>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</si>
  <si>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</si>
  <si>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</si>
  <si>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</si>
  <si>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</si>
  <si>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</si>
  <si>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</si>
  <si>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</si>
  <si>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</si>
  <si>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</si>
  <si>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</si>
  <si>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</si>
  <si>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</si>
  <si>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</si>
  <si>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</si>
  <si>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</si>
  <si>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</si>
  <si>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</si>
  <si>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</si>
  <si>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</si>
  <si>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</si>
  <si>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</si>
  <si>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</si>
  <si>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</si>
  <si>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</si>
  <si>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</si>
  <si>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</si>
  <si>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</si>
  <si>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</si>
  <si>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</si>
  <si>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</si>
  <si>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</si>
  <si>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</si>
  <si>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</si>
  <si>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</si>
  <si>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</si>
  <si>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</si>
  <si>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</si>
  <si>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</si>
  <si>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</si>
  <si>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</si>
  <si>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</si>
  <si>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</si>
  <si>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</si>
  <si>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</si>
  <si>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</si>
  <si>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</si>
  <si>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</si>
  <si>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</si>
  <si>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</si>
  <si>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</si>
  <si>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</si>
  <si>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</si>
  <si>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</si>
  <si>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</si>
  <si>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</si>
  <si>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</si>
  <si>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</si>
  <si>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</si>
  <si>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</si>
  <si>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</si>
  <si>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</si>
  <si>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</si>
  <si>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</si>
  <si>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</si>
  <si>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</si>
  <si>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</si>
  <si>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</si>
  <si>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</si>
  <si>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</si>
  <si>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</si>
  <si>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</si>
  <si>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</si>
  <si>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</si>
  <si>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</si>
  <si>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</si>
  <si>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</si>
  <si>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</si>
  <si>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</si>
  <si>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</si>
  <si>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</si>
  <si>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</si>
  <si>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</si>
  <si>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</si>
  <si>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</si>
  <si>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</si>
  <si>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</si>
  <si>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</si>
  <si>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</si>
  <si>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</si>
  <si>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</si>
  <si>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</si>
  <si>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</si>
  <si>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</si>
  <si>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</si>
  <si>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</si>
  <si>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</si>
  <si>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</si>
  <si>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</si>
  <si>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</si>
  <si>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</si>
  <si>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</si>
  <si>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</si>
  <si>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</si>
  <si>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</si>
  <si>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</si>
  <si>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</si>
  <si>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</si>
  <si>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</si>
  <si>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</si>
  <si>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</si>
  <si>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</si>
  <si>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</si>
  <si>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</si>
  <si>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</si>
  <si>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</si>
  <si>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</si>
  <si>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</si>
  <si>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</si>
  <si>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</si>
  <si>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</si>
  <si>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</si>
  <si>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</si>
  <si>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</si>
  <si>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</si>
  <si>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</si>
  <si>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</si>
  <si>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</si>
  <si>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</si>
  <si>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</si>
  <si>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</si>
  <si>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</si>
  <si>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</si>
  <si>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</si>
  <si>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</si>
  <si>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</si>
  <si>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</si>
  <si>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</si>
  <si>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</si>
  <si>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</si>
  <si>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</si>
  <si>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</si>
  <si>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</si>
  <si>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</si>
  <si>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</si>
  <si>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</si>
  <si>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</si>
  <si>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</si>
  <si>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</si>
  <si>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</si>
  <si>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</si>
  <si>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</si>
  <si>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</si>
  <si>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</si>
  <si>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</si>
  <si>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</si>
  <si>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</si>
  <si>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</si>
  <si>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</si>
  <si>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</si>
  <si>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</si>
  <si>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</si>
  <si>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</si>
  <si>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</si>
  <si>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</si>
  <si>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</si>
  <si>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</si>
  <si>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</si>
  <si>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</si>
  <si>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</si>
  <si>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</si>
  <si>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</si>
  <si>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</si>
  <si>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</si>
  <si>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</si>
  <si>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</si>
  <si>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</si>
  <si>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</si>
  <si>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</si>
  <si>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</si>
  <si>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</si>
  <si>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</si>
  <si>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</si>
  <si>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</si>
  <si>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</si>
  <si>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</si>
  <si>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</si>
  <si>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</si>
  <si>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</si>
  <si>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</si>
  <si>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</si>
  <si>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</si>
  <si>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</si>
  <si>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</si>
  <si>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</si>
  <si>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</si>
  <si>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</si>
  <si>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</si>
  <si>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</si>
  <si>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</si>
  <si>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</si>
  <si>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</si>
  <si>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</si>
  <si>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</si>
  <si>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</si>
  <si>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</si>
  <si>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</si>
  <si>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</si>
  <si>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</si>
  <si>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</si>
  <si>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</si>
  <si>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</si>
  <si>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</si>
  <si>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</si>
  <si>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</si>
  <si>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</si>
  <si>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</si>
  <si>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</si>
  <si>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</si>
  <si>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</si>
  <si>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</si>
  <si>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</si>
  <si>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</si>
  <si>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</si>
  <si>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</si>
  <si>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</si>
  <si>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</si>
  <si>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</si>
  <si>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</si>
  <si>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</si>
  <si>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</si>
  <si>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</si>
  <si>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</si>
  <si>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</si>
  <si>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</si>
  <si>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</si>
  <si>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</si>
  <si>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</si>
  <si>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</si>
  <si>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</si>
  <si>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</si>
  <si>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</si>
  <si>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</si>
  <si>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</si>
  <si>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</si>
  <si>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</si>
  <si>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</si>
  <si>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</si>
  <si>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</si>
  <si>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</si>
  <si>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</si>
  <si>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</si>
  <si>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</si>
  <si>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</si>
  <si>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</si>
  <si>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</si>
  <si>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</si>
  <si>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</si>
  <si>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</si>
  <si>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</si>
  <si>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</si>
  <si>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</si>
  <si>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</si>
  <si>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</si>
  <si>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</si>
  <si>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</si>
  <si>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</si>
  <si>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</si>
  <si>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</si>
  <si>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</si>
  <si>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</si>
  <si>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</si>
  <si>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</si>
  <si>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</si>
  <si>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</si>
  <si>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</si>
  <si>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</si>
  <si>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</si>
  <si>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</si>
  <si>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</si>
  <si>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</si>
  <si>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</si>
  <si>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</si>
  <si>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</si>
  <si>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</si>
  <si>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</si>
  <si>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</si>
  <si>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</si>
  <si>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</si>
  <si>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</si>
  <si>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</si>
  <si>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</si>
  <si>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</si>
  <si>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</si>
  <si>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</si>
  <si>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</si>
  <si>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</si>
  <si>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</si>
  <si>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</si>
  <si>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</si>
  <si>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</si>
  <si>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</si>
  <si>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</si>
  <si>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</si>
  <si>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</si>
  <si>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</si>
  <si>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</si>
  <si>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</si>
  <si>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</si>
  <si>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</si>
  <si>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</si>
  <si>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</si>
  <si>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</si>
  <si>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</si>
  <si>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</si>
  <si>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</si>
  <si>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</si>
  <si>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</si>
  <si>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</si>
  <si>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</si>
  <si>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</si>
  <si>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</si>
  <si>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</si>
  <si>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</si>
  <si>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</si>
  <si>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</si>
  <si>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</si>
  <si>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</si>
  <si>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</si>
  <si>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</si>
  <si>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</si>
  <si>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</si>
  <si>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</si>
  <si>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</si>
  <si>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</si>
  <si>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</si>
  <si>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</si>
  <si>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</si>
  <si>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</si>
  <si>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</si>
  <si>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</si>
  <si>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</si>
  <si>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</si>
  <si>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</si>
  <si>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</si>
  <si>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</si>
  <si>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</si>
  <si>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</si>
  <si>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</si>
  <si>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</si>
  <si>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</si>
  <si>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</si>
  <si>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</si>
  <si>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</si>
  <si>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</si>
  <si>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</si>
  <si>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</si>
  <si>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</si>
  <si>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</si>
  <si>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</si>
  <si>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</si>
  <si>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</si>
  <si>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</si>
  <si>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</si>
  <si>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</si>
  <si>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</si>
  <si>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</si>
  <si>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</si>
  <si>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</si>
  <si>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</si>
  <si>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</si>
  <si>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</si>
  <si>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</si>
  <si>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</si>
  <si>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</si>
  <si>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</si>
  <si>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</si>
  <si>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</si>
  <si>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</si>
  <si>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</si>
  <si>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</si>
  <si>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</si>
  <si>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</si>
  <si>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</si>
  <si>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</si>
  <si>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</si>
  <si>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</si>
  <si>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</si>
  <si>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</si>
  <si>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</si>
  <si>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</si>
  <si>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</si>
  <si>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</si>
  <si>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</si>
  <si>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</si>
  <si>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</si>
  <si>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</si>
  <si>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</si>
  <si>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</si>
  <si>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</si>
  <si>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</si>
  <si>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</si>
  <si>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</si>
  <si>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</si>
  <si>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</si>
  <si>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</si>
  <si>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</si>
  <si>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</si>
  <si>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</si>
  <si>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</si>
  <si>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</si>
  <si>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</si>
  <si>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</si>
  <si>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</si>
  <si>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</si>
  <si>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</si>
  <si>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</si>
  <si>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</si>
  <si>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</si>
  <si>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</si>
  <si>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</si>
  <si>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</si>
  <si>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</si>
  <si>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</si>
  <si>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</si>
  <si>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</si>
  <si>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</si>
  <si>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</si>
  <si>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</si>
  <si>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</si>
  <si>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</si>
  <si>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</si>
  <si>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</si>
  <si>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</si>
  <si>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</si>
  <si>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</si>
  <si>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</si>
  <si>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</si>
  <si>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</si>
  <si>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</si>
  <si>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</si>
  <si>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</si>
  <si>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</si>
  <si>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</si>
  <si>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</si>
  <si>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</si>
  <si>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</si>
  <si>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</si>
  <si>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</si>
  <si>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</si>
  <si>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</si>
  <si>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</si>
  <si>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</si>
  <si>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</si>
  <si>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</si>
  <si>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</si>
  <si>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</si>
  <si>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</si>
  <si>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</si>
  <si>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</si>
  <si>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</si>
  <si>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</si>
  <si>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</si>
  <si>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</si>
  <si>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</si>
  <si>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</si>
  <si>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</si>
  <si>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</si>
  <si>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</si>
  <si>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</si>
  <si>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</si>
  <si>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</si>
  <si>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</si>
  <si>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</si>
  <si>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</si>
  <si>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</si>
  <si>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</si>
  <si>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</si>
  <si>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</si>
  <si>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</si>
  <si>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</si>
  <si>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</si>
  <si>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</si>
  <si>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</si>
  <si>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</si>
  <si>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</si>
  <si>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</si>
  <si>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</si>
  <si>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</si>
  <si>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</si>
  <si>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</si>
  <si>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</si>
  <si>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</si>
  <si>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</si>
  <si>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</si>
  <si>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</si>
  <si>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</si>
  <si>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</si>
  <si>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</si>
  <si>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</si>
  <si>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</si>
  <si>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</si>
  <si>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</si>
  <si>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</si>
  <si>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</si>
  <si>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</si>
  <si>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</si>
  <si>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</si>
  <si>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</si>
  <si>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</si>
  <si>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</si>
  <si>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</si>
  <si>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</si>
  <si>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</si>
  <si>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</si>
  <si>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</si>
  <si>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</si>
  <si>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</si>
  <si>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</si>
  <si>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</si>
  <si>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</si>
  <si>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</si>
  <si>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</si>
  <si>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</si>
  <si>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</si>
  <si>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</si>
  <si>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</si>
  <si>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</si>
  <si>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</si>
  <si>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</si>
  <si>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</si>
  <si>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</si>
  <si>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</si>
  <si>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</si>
  <si>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</si>
  <si>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</si>
  <si>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</si>
  <si>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</si>
  <si>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</si>
  <si>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</si>
  <si>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</si>
  <si>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</si>
  <si>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</si>
  <si>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</si>
  <si>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</si>
  <si>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</si>
  <si>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</si>
  <si>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</si>
  <si>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</si>
  <si>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</si>
  <si>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</si>
  <si>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</si>
  <si>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</si>
  <si>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</si>
  <si>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</si>
  <si>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</si>
  <si>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</si>
  <si>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</si>
  <si>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</si>
  <si>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</si>
  <si>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</si>
  <si>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</si>
  <si>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</si>
  <si>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</si>
  <si>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</si>
  <si>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</si>
  <si>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</si>
  <si>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</si>
  <si>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</si>
  <si>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</si>
  <si>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</si>
  <si>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</si>
  <si>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</si>
  <si>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</si>
  <si>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</si>
  <si>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</si>
  <si>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</si>
  <si>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</si>
  <si>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</si>
  <si>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</si>
  <si>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</si>
  <si>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</si>
  <si>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</si>
  <si>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</si>
  <si>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</si>
  <si>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</si>
  <si>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</si>
  <si>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</si>
  <si>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</si>
  <si>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</si>
  <si>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</si>
  <si>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</si>
  <si>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</si>
  <si>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</si>
  <si>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</si>
  <si>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</si>
  <si>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</si>
  <si>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</si>
  <si>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</si>
  <si>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</si>
  <si>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</si>
  <si>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</si>
  <si>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</si>
  <si>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</si>
  <si>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</si>
  <si>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</si>
  <si>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</si>
  <si>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</si>
  <si>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</si>
  <si>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</si>
  <si>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</si>
  <si>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</si>
  <si>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</si>
  <si>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</si>
  <si>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</si>
  <si>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</si>
  <si>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</si>
  <si>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</si>
  <si>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</si>
  <si>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</si>
  <si>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</si>
  <si>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</si>
  <si>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</si>
  <si>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</si>
  <si>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</si>
  <si>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</si>
  <si>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</si>
  <si>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</si>
  <si>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</si>
  <si>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</si>
  <si>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</si>
  <si>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</si>
  <si>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</si>
  <si>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</si>
  <si>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</si>
  <si>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</si>
  <si>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</si>
  <si>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</si>
  <si>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</si>
  <si>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</si>
  <si>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</si>
  <si>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</si>
  <si>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</si>
  <si>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</si>
  <si>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</si>
  <si>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</si>
  <si>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</si>
  <si>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</si>
  <si>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</si>
  <si>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</si>
  <si>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</si>
  <si>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</si>
  <si>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</si>
  <si>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</si>
  <si>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</si>
  <si>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</si>
  <si>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</si>
  <si>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</si>
  <si>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</si>
  <si>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</si>
  <si>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</si>
  <si>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</si>
  <si>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</si>
  <si>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</si>
  <si>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</si>
  <si>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</si>
  <si>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</si>
  <si>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</si>
  <si>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</si>
  <si>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</si>
  <si>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</si>
  <si>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</si>
  <si>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</si>
  <si>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</si>
  <si>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</si>
  <si>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</si>
  <si>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</si>
  <si>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</si>
  <si>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</si>
  <si>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</si>
  <si>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</si>
  <si>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</si>
  <si>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</si>
  <si>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</si>
  <si>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</si>
  <si>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</si>
  <si>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</si>
  <si>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</si>
  <si>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</si>
  <si>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</si>
  <si>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</si>
  <si>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</si>
  <si>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</si>
  <si>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</si>
  <si>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</si>
  <si>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</si>
  <si>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</si>
  <si>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</si>
  <si>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</si>
  <si>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</si>
  <si>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</si>
  <si>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</si>
  <si>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</si>
  <si>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</si>
  <si>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</si>
  <si>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</si>
  <si>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</si>
  <si>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</si>
  <si>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</si>
  <si>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</si>
  <si>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</si>
  <si>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</si>
  <si>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</si>
  <si>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</si>
  <si>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</si>
  <si>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</si>
  <si>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</si>
  <si>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</si>
  <si>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</si>
  <si>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</si>
  <si>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</si>
  <si>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</si>
  <si>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</si>
  <si>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</si>
  <si>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</si>
  <si>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</si>
  <si>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</si>
  <si>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</si>
  <si>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</si>
  <si>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</si>
  <si>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</si>
  <si>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</si>
  <si>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</si>
  <si>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</si>
  <si>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</si>
  <si>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</si>
  <si>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</si>
  <si>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</si>
  <si>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</si>
  <si>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</si>
  <si>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</si>
  <si>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</si>
  <si>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</si>
  <si>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</si>
  <si>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</si>
  <si>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</si>
  <si>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</si>
  <si>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</si>
  <si>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</si>
  <si>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</si>
  <si>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</si>
  <si>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</si>
  <si>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</si>
  <si>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</si>
  <si>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</si>
  <si>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</si>
  <si>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</si>
  <si>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</si>
  <si>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</si>
  <si>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</si>
  <si>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</si>
  <si>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</si>
  <si>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</si>
  <si>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</si>
  <si>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</si>
  <si>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</si>
  <si>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</si>
  <si>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</si>
  <si>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</si>
  <si>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</si>
  <si>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</si>
  <si>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</si>
  <si>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</si>
  <si>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</si>
  <si>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</si>
  <si>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</si>
  <si>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</si>
  <si>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</si>
  <si>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</si>
  <si>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</si>
  <si>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</si>
  <si>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</si>
  <si>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</si>
  <si>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</si>
  <si>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</si>
  <si>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</si>
  <si>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</si>
  <si>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</si>
  <si>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</si>
  <si>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</si>
  <si>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</si>
  <si>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</si>
  <si>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</si>
  <si>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</si>
  <si>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</si>
  <si>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</si>
  <si>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</si>
  <si>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</si>
  <si>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</si>
  <si>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</si>
  <si>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</si>
  <si>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</si>
  <si>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</si>
  <si>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</si>
  <si>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</si>
  <si>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</si>
  <si>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</si>
  <si>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</si>
  <si>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</si>
  <si>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</si>
  <si>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</si>
  <si>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</si>
  <si>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</si>
  <si>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</si>
  <si>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</si>
  <si>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</si>
  <si>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</si>
  <si>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</si>
  <si>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</si>
  <si>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</si>
  <si>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</si>
  <si>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</si>
  <si>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</si>
  <si>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</si>
  <si>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</si>
  <si>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</si>
  <si>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</si>
  <si>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</si>
  <si>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</si>
  <si>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</si>
  <si>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</si>
  <si>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</si>
  <si>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</si>
  <si>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</si>
  <si>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</si>
  <si>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</si>
  <si>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</si>
  <si>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</si>
  <si>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</si>
  <si>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</si>
  <si>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</si>
  <si>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</si>
  <si>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</si>
  <si>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</si>
  <si>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</si>
  <si>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</si>
  <si>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</si>
  <si>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</si>
  <si>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</si>
  <si>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</si>
  <si>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</si>
  <si>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</si>
  <si>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</si>
  <si>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</si>
  <si>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</si>
  <si>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</si>
  <si>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</si>
  <si>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</si>
  <si>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</si>
  <si>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</si>
  <si>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</si>
  <si>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</si>
  <si>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</si>
  <si>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</si>
  <si>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</si>
  <si>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</si>
  <si>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</si>
  <si>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</si>
  <si>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</si>
  <si>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</si>
  <si>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</si>
  <si>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</si>
  <si>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</si>
  <si>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</si>
  <si>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</si>
  <si>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</si>
  <si>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</si>
  <si>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</si>
  <si>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</si>
  <si>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</si>
  <si>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</si>
  <si>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</si>
  <si>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</si>
  <si>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</si>
  <si>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</si>
  <si>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</si>
  <si>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</si>
  <si>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</si>
  <si>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</si>
  <si>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</si>
  <si>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</si>
  <si>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</si>
  <si>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</si>
  <si>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</si>
  <si>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</si>
  <si>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</si>
  <si>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</si>
  <si>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</si>
  <si>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</si>
  <si>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</si>
  <si>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</si>
  <si>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</si>
  <si>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</si>
  <si>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</si>
  <si>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</si>
  <si>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</si>
  <si>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</si>
  <si>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</si>
  <si>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</si>
  <si>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</si>
  <si>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</si>
  <si>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</si>
  <si>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</si>
  <si>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</si>
  <si>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</si>
  <si>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</si>
  <si>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</si>
  <si>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</si>
  <si>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</si>
  <si>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</si>
  <si>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</si>
  <si>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</si>
  <si>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</si>
  <si>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</si>
  <si>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</si>
  <si>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</si>
  <si>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</si>
  <si>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</si>
  <si>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</si>
  <si>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</si>
  <si>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</si>
  <si>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</si>
  <si>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</si>
  <si>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</si>
  <si>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</si>
  <si>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</si>
  <si>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</si>
  <si>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</si>
  <si>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</si>
  <si>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</si>
  <si>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</si>
  <si>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</si>
  <si>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</si>
  <si>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</si>
  <si>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</si>
  <si>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</si>
  <si>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</si>
  <si>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</si>
  <si>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</si>
  <si>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</si>
  <si>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</si>
  <si>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</si>
  <si>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</si>
  <si>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</si>
  <si>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</si>
  <si>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</si>
  <si>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</si>
  <si>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</si>
  <si>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</si>
  <si>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</si>
  <si>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</si>
  <si>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</si>
  <si>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</si>
  <si>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</si>
  <si>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</si>
  <si>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</si>
  <si>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</si>
  <si>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</si>
  <si>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</si>
  <si>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</si>
  <si>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</si>
  <si>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</si>
  <si>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</si>
  <si>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</si>
  <si>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</si>
  <si>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</si>
  <si>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</si>
  <si>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</si>
  <si>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</si>
  <si>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</si>
  <si>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</si>
  <si>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</si>
  <si>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</si>
  <si>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</si>
  <si>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</si>
  <si>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</si>
  <si>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</si>
  <si>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</si>
  <si>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</si>
  <si>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</si>
  <si>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</si>
  <si>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</si>
  <si>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</si>
  <si>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</si>
  <si>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</si>
  <si>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</si>
  <si>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</si>
  <si>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</si>
  <si>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</si>
  <si>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</si>
  <si>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</si>
  <si>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</si>
  <si>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</si>
  <si>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</si>
  <si>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</si>
  <si>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</si>
  <si>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</si>
  <si>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</si>
  <si>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</si>
  <si>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</si>
  <si>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</si>
  <si>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</si>
  <si>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</si>
  <si>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</si>
  <si>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</si>
  <si>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</si>
  <si>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</si>
  <si>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</si>
  <si>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</si>
  <si>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</si>
  <si>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</si>
  <si>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</si>
  <si>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</si>
  <si>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</si>
  <si>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</si>
  <si>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</si>
  <si>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</si>
  <si>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</si>
  <si>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</si>
  <si>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</si>
  <si>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</si>
  <si>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</si>
  <si>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</si>
  <si>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</si>
  <si>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</si>
  <si>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</si>
  <si>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</si>
  <si>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</si>
  <si>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</si>
  <si>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</si>
  <si>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</si>
  <si>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</si>
  <si>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</si>
  <si>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</si>
  <si>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</si>
  <si>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</si>
  <si>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</si>
  <si>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</si>
  <si>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</si>
  <si>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</si>
  <si>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</si>
  <si>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</si>
  <si>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</si>
  <si>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</si>
  <si>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</si>
  <si>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</si>
  <si>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</si>
  <si>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</si>
  <si>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</si>
  <si>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</si>
  <si>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</si>
  <si>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</si>
  <si>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</si>
  <si>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</si>
  <si>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</si>
  <si>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</si>
  <si>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</si>
  <si>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</si>
  <si>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</si>
  <si>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</si>
  <si>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</si>
  <si>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</si>
  <si>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</si>
  <si>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</si>
  <si>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</si>
  <si>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</si>
  <si>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</si>
  <si>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</si>
  <si>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</si>
  <si>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</si>
  <si>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</si>
  <si>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</si>
  <si>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</si>
  <si>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</si>
  <si>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</si>
  <si>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</si>
  <si>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</si>
  <si>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</si>
  <si>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</si>
  <si>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</si>
  <si>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</si>
  <si>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</si>
  <si>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</si>
  <si>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</si>
  <si>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</si>
  <si>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</si>
  <si>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</si>
  <si>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</si>
  <si>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</si>
  <si>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</si>
  <si>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</si>
  <si>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</si>
  <si>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</si>
  <si>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</si>
  <si>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</si>
  <si>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</si>
  <si>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</si>
  <si>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</si>
  <si>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</si>
  <si>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</si>
  <si>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</si>
  <si>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</si>
  <si>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</si>
  <si>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</si>
  <si>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</si>
  <si>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</si>
  <si>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</si>
  <si>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</si>
  <si>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</si>
  <si>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</si>
  <si>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</si>
  <si>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</si>
  <si>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</si>
  <si>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</si>
  <si>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</si>
  <si>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</si>
  <si>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</si>
  <si>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</si>
  <si>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</si>
  <si>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</si>
  <si>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</si>
  <si>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</si>
  <si>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</si>
  <si>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</si>
  <si>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</si>
  <si>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</si>
  <si>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</si>
  <si>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</si>
  <si>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</si>
  <si>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</si>
  <si>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</si>
  <si>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</si>
  <si>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</si>
  <si>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</si>
  <si>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</si>
  <si>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</si>
  <si>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</si>
  <si>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</si>
  <si>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</si>
  <si>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</si>
  <si>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</si>
  <si>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</si>
  <si>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</si>
  <si>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</si>
  <si>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</si>
  <si>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</si>
  <si>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</si>
  <si>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</si>
  <si>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</si>
  <si>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</si>
  <si>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</si>
  <si>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</si>
  <si>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</si>
  <si>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</si>
  <si>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</si>
  <si>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</si>
  <si>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</si>
  <si>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</si>
  <si>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</si>
  <si>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</si>
  <si>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</si>
  <si>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</si>
  <si>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</si>
  <si>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</si>
  <si>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</si>
  <si>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</si>
  <si>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</si>
  <si>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</si>
  <si>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</si>
  <si>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</si>
  <si>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</si>
  <si>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</si>
  <si>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</si>
  <si>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</si>
  <si>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</si>
  <si>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</si>
  <si>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</si>
  <si>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</si>
  <si>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</si>
  <si>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</si>
  <si>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</si>
  <si>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</si>
  <si>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</si>
  <si>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</si>
  <si>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</si>
  <si>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</si>
  <si>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</si>
  <si>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</si>
  <si>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</si>
  <si>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</si>
  <si>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</si>
  <si>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</si>
  <si>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</si>
  <si>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</si>
  <si>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</si>
  <si>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</si>
  <si>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</si>
  <si>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</si>
  <si>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</si>
  <si>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</si>
  <si>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</si>
  <si>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</si>
  <si>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</si>
  <si>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</si>
  <si>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</si>
  <si>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</si>
  <si>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</si>
  <si>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</si>
  <si>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</si>
  <si>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</si>
  <si>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</si>
  <si>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</si>
  <si>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</si>
  <si>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</si>
  <si>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</si>
  <si>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</si>
  <si>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</si>
  <si>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</si>
  <si>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</si>
  <si>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</si>
  <si>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</si>
  <si>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</si>
  <si>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</si>
  <si>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</si>
  <si>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</si>
  <si>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</si>
  <si>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</si>
  <si>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</si>
  <si>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</si>
  <si>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</si>
  <si>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</si>
  <si>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</si>
  <si>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</si>
  <si>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</si>
  <si>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</si>
  <si>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</si>
  <si>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</si>
  <si>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</si>
  <si>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</si>
  <si>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</si>
  <si>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</si>
  <si>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</si>
  <si>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</si>
  <si>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</si>
  <si>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</si>
  <si>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</si>
  <si>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</si>
  <si>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</si>
  <si>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</si>
  <si>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</si>
  <si>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</si>
  <si>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</si>
  <si>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</si>
  <si>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</si>
  <si>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</si>
  <si>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</si>
  <si>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</si>
  <si>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</si>
  <si>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</si>
  <si>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</si>
  <si>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</si>
  <si>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</si>
  <si>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</si>
  <si>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</si>
  <si>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</si>
  <si>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</si>
  <si>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</si>
  <si>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</si>
  <si>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</si>
  <si>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</si>
  <si>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</si>
  <si>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</si>
  <si>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</si>
  <si>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</si>
  <si>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</si>
  <si>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</si>
  <si>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</si>
  <si>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</si>
  <si>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</si>
  <si>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</si>
  <si>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</si>
  <si>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</si>
  <si>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</si>
  <si>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</si>
  <si>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</si>
  <si>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</si>
  <si>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</si>
  <si>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</si>
  <si>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</si>
  <si>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</si>
  <si>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</si>
  <si>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</si>
  <si>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</si>
  <si>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</si>
  <si>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</si>
  <si>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</si>
  <si>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</si>
  <si>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</si>
  <si>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</si>
  <si>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</si>
  <si>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</si>
  <si>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</si>
  <si>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</si>
  <si>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</si>
  <si>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</si>
  <si>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</si>
  <si>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</si>
  <si>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</si>
  <si>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</si>
  <si>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</si>
  <si>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</si>
  <si>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</si>
  <si>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</si>
  <si>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</si>
  <si>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</si>
  <si>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</si>
  <si>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</si>
  <si>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</si>
  <si>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</si>
  <si>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</si>
  <si>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</si>
  <si>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</si>
  <si>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</si>
  <si>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</si>
  <si>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</si>
  <si>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</si>
  <si>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</si>
  <si>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</si>
  <si>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</si>
  <si>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</si>
  <si>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</si>
  <si>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</si>
  <si>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</si>
  <si>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</si>
  <si>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</si>
  <si>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</si>
  <si>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</si>
  <si>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</si>
  <si>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</si>
  <si>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</si>
  <si>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</si>
  <si>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</si>
  <si>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</si>
  <si>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</si>
  <si>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</si>
  <si>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</si>
  <si>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</si>
  <si>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</si>
  <si>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</si>
  <si>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</si>
  <si>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</si>
  <si>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</si>
  <si>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</si>
  <si>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</si>
  <si>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</si>
  <si>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</si>
  <si>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</si>
  <si>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</si>
  <si>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</si>
  <si>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</si>
  <si>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</si>
  <si>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</si>
  <si>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</si>
  <si>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</si>
  <si>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</si>
  <si>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</si>
  <si>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</si>
  <si>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</si>
  <si>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</si>
  <si>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</si>
  <si>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</si>
  <si>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</si>
  <si>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</si>
  <si>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</si>
  <si>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</si>
  <si>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</si>
  <si>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</si>
  <si>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</si>
  <si>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</si>
  <si>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</si>
  <si>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</si>
  <si>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</si>
  <si>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</si>
  <si>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</si>
  <si>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</si>
  <si>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</si>
  <si>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</si>
  <si>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</si>
  <si>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</si>
  <si>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</si>
  <si>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</si>
  <si>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</si>
  <si>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</si>
  <si>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</si>
  <si>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</si>
  <si>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</si>
  <si>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</si>
  <si>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</si>
  <si>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</si>
  <si>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</si>
  <si>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</si>
  <si>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</si>
  <si>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</si>
  <si>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</si>
  <si>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</si>
  <si>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</si>
  <si>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</si>
  <si>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</si>
  <si>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</si>
  <si>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</si>
  <si>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</si>
  <si>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</si>
  <si>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</si>
  <si>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</si>
  <si>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</si>
  <si>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</si>
  <si>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</si>
  <si>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</si>
  <si>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</si>
  <si>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</si>
  <si>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</si>
  <si>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</si>
  <si>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</si>
  <si>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</si>
  <si>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</si>
  <si>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</si>
  <si>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</si>
  <si>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</si>
  <si>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</si>
  <si>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</si>
  <si>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</si>
  <si>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</si>
  <si>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</si>
  <si>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</si>
  <si>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</si>
  <si>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</si>
  <si>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</si>
  <si>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</si>
  <si>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</si>
  <si>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</si>
  <si>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</si>
  <si>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</si>
  <si>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</si>
  <si>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</si>
  <si>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</si>
  <si>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</si>
  <si>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</si>
  <si>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</si>
  <si>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</si>
  <si>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</si>
  <si>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</si>
  <si>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</si>
  <si>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</si>
  <si>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</si>
  <si>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</si>
  <si>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</si>
  <si>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</si>
  <si>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</si>
  <si>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</si>
  <si>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</si>
  <si>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</si>
  <si>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</si>
  <si>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</si>
  <si>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</si>
  <si>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</si>
  <si>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</si>
  <si>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</si>
  <si>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</si>
  <si>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</si>
  <si>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</si>
  <si>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</si>
  <si>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</si>
  <si>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</si>
  <si>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</si>
  <si>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</si>
  <si>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</si>
  <si>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</si>
  <si>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</si>
  <si>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</si>
  <si>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</si>
  <si>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</si>
  <si>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</si>
  <si>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</si>
  <si>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</si>
  <si>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</si>
  <si>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</si>
  <si>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</si>
  <si>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</si>
  <si>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</si>
  <si>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</si>
  <si>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</si>
  <si>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</si>
  <si>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</si>
  <si>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</si>
  <si>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</si>
  <si>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</si>
  <si>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</si>
  <si>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</si>
  <si>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</si>
  <si>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</si>
  <si>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</si>
  <si>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</si>
  <si>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</si>
  <si>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</si>
  <si>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</si>
  <si>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</si>
  <si>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</si>
  <si>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</si>
  <si>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</si>
  <si>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</si>
  <si>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</si>
  <si>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</si>
  <si>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</si>
  <si>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</si>
  <si>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</si>
  <si>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</si>
  <si>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</si>
  <si>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</si>
  <si>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</si>
  <si>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</si>
  <si>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</si>
  <si>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</si>
  <si>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</si>
  <si>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</si>
  <si>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</si>
  <si>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</si>
  <si>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</si>
  <si>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</si>
  <si>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</si>
  <si>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</si>
  <si>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</si>
  <si>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</si>
  <si>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</si>
  <si>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</si>
  <si>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</si>
  <si>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</si>
  <si>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</si>
  <si>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</si>
  <si>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</si>
  <si>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</si>
  <si>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</si>
  <si>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</si>
  <si>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</si>
  <si>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</si>
  <si>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</si>
  <si>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</si>
  <si>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</si>
  <si>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</si>
  <si>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</si>
  <si>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</si>
  <si>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</si>
  <si>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</si>
  <si>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</si>
  <si>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</si>
  <si>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</si>
  <si>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</si>
  <si>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</si>
  <si>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</si>
  <si>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</si>
  <si>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</si>
  <si>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</si>
  <si>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</si>
  <si>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</si>
  <si>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</si>
  <si>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</si>
  <si>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</si>
  <si>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</si>
  <si>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</si>
  <si>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</si>
  <si>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</si>
  <si>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</si>
  <si>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</si>
  <si>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</si>
  <si>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</si>
  <si>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</si>
  <si>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</si>
  <si>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</si>
  <si>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</si>
  <si>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</si>
  <si>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</si>
  <si>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</si>
  <si>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</si>
  <si>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</si>
  <si>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</si>
  <si>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</si>
  <si>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</si>
  <si>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</si>
  <si>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</si>
  <si>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</si>
  <si>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</si>
  <si>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</si>
  <si>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</si>
  <si>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</si>
  <si>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</si>
  <si>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</si>
  <si>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</si>
  <si>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</si>
  <si>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</si>
  <si>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</si>
  <si>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</si>
  <si>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</si>
  <si>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</si>
  <si>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</si>
  <si>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</si>
  <si>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</si>
  <si>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</si>
  <si>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</si>
  <si>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</si>
  <si>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</si>
  <si>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</si>
  <si>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</si>
  <si>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</si>
  <si>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</si>
  <si>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</si>
  <si>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</si>
  <si>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</si>
  <si>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</si>
  <si>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</si>
  <si>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</si>
  <si>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</si>
  <si>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</si>
  <si>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</si>
  <si>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</si>
  <si>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</si>
  <si>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</si>
  <si>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</si>
  <si>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</si>
  <si>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</si>
  <si>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</si>
  <si>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</si>
  <si>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</si>
  <si>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</si>
  <si>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</si>
  <si>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</si>
  <si>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</si>
  <si>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</si>
  <si>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</si>
  <si>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</si>
  <si>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</si>
  <si>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</si>
  <si>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</si>
  <si>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</si>
  <si>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</si>
  <si>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</si>
  <si>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</si>
  <si>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</si>
  <si>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</si>
  <si>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</si>
  <si>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</si>
  <si>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</si>
  <si>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</si>
  <si>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</si>
  <si>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</si>
  <si>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</si>
  <si>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</si>
  <si>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</si>
  <si>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</si>
  <si>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</si>
  <si>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</si>
  <si>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</si>
  <si>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</si>
  <si>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</si>
  <si>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</si>
  <si>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</si>
  <si>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</si>
  <si>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</si>
  <si>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</si>
  <si>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</si>
  <si>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</si>
  <si>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</si>
  <si>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</si>
  <si>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</si>
  <si>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</si>
  <si>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</si>
  <si>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</si>
  <si>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</si>
  <si>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</si>
  <si>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</si>
  <si>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</si>
  <si>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</si>
  <si>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</si>
  <si>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</si>
  <si>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</si>
  <si>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</si>
  <si>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</si>
  <si>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</si>
  <si>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</si>
  <si>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</si>
  <si>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</si>
  <si>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</si>
  <si>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</si>
  <si>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</si>
  <si>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</si>
  <si>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</si>
  <si>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</si>
  <si>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</si>
  <si>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</si>
  <si>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</si>
  <si>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</si>
  <si>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</si>
  <si>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</si>
  <si>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</si>
  <si>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</si>
  <si>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</si>
  <si>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</si>
  <si>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</si>
  <si>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</si>
  <si>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</si>
  <si>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</si>
  <si>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</si>
  <si>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</si>
  <si>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</si>
  <si>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</si>
  <si>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</si>
  <si>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</si>
  <si>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</si>
  <si>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</si>
  <si>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</si>
  <si>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</si>
  <si>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</si>
  <si>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</si>
  <si>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</si>
  <si>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</si>
  <si>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</si>
  <si>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</si>
  <si>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</si>
  <si>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</si>
  <si>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</si>
  <si>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</si>
  <si>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</si>
  <si>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</si>
  <si>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</si>
  <si>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</si>
  <si>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</si>
  <si>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</si>
  <si>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</si>
  <si>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</si>
  <si>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</si>
  <si>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</si>
  <si>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</si>
  <si>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</si>
  <si>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</si>
  <si>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</si>
  <si>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</si>
  <si>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</si>
  <si>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</si>
  <si>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</si>
  <si>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</si>
  <si>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</si>
  <si>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</si>
  <si>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</si>
  <si>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</si>
  <si>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</si>
  <si>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</si>
  <si>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</si>
  <si>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</si>
  <si>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</si>
  <si>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</si>
  <si>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</si>
  <si>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</si>
  <si>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</si>
  <si>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</si>
  <si>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</si>
  <si>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</si>
  <si>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</si>
  <si>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</si>
  <si>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</si>
  <si>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</si>
  <si>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</si>
  <si>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</si>
  <si>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</si>
  <si>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</si>
  <si>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</si>
  <si>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</si>
  <si>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</si>
  <si>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</si>
  <si>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</si>
  <si>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</si>
  <si>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</si>
  <si>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</si>
  <si>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</si>
  <si>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</si>
  <si>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</si>
  <si>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</si>
  <si>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</si>
  <si>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</si>
  <si>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</si>
  <si>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</si>
  <si>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</si>
  <si>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</si>
  <si>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</si>
  <si>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</si>
  <si>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</si>
  <si>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</si>
  <si>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</si>
  <si>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</si>
  <si>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</si>
  <si>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</si>
  <si>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</si>
  <si>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</si>
  <si>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</si>
  <si>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</si>
  <si>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</si>
  <si>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</si>
  <si>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</si>
  <si>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</si>
  <si>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</si>
  <si>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</si>
  <si>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</si>
  <si>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</si>
  <si>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</si>
  <si>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</si>
  <si>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</si>
  <si>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</si>
  <si>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</si>
  <si>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</si>
  <si>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</si>
  <si>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</si>
  <si>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</si>
  <si>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</si>
  <si>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</si>
  <si>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</si>
  <si>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</si>
  <si>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</si>
  <si>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</si>
  <si>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</si>
  <si>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</si>
  <si>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</si>
  <si>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</si>
  <si>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</si>
  <si>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</si>
  <si>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</si>
  <si>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</si>
  <si>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</si>
  <si>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</si>
  <si>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</si>
  <si>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</si>
  <si>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</si>
  <si>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</si>
  <si>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</si>
  <si>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</si>
  <si>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</si>
  <si>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</si>
  <si>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</si>
  <si>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</si>
  <si>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</si>
  <si>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</si>
  <si>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</si>
  <si>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</si>
  <si>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</si>
  <si>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</si>
  <si>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</si>
  <si>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</si>
  <si>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</si>
  <si>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</si>
  <si>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</si>
  <si>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</si>
  <si>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</si>
  <si>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</si>
  <si>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</si>
  <si>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</si>
  <si>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</si>
  <si>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</si>
  <si>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</si>
  <si>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</si>
  <si>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</si>
  <si>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</si>
  <si>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</si>
  <si>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</si>
  <si>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</si>
  <si>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</si>
  <si>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</si>
  <si>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</si>
  <si>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</si>
  <si>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</si>
  <si>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</si>
  <si>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</si>
  <si>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</si>
  <si>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</si>
  <si>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</si>
  <si>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</si>
  <si>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</si>
  <si>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</si>
  <si>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</si>
  <si>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</si>
  <si>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</si>
  <si>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</si>
  <si>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</si>
  <si>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</si>
  <si>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</si>
  <si>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</si>
  <si>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</si>
  <si>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</si>
  <si>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</si>
  <si>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</si>
  <si>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</si>
  <si>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</si>
  <si>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</si>
  <si>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</si>
  <si>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</si>
  <si>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</si>
  <si>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</si>
  <si>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</si>
  <si>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</si>
  <si>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</si>
  <si>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</si>
  <si>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</si>
  <si>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</si>
  <si>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</si>
  <si>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</si>
  <si>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</si>
  <si>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</si>
  <si>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</si>
  <si>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</si>
  <si>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</si>
  <si>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</si>
  <si>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</si>
  <si>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</si>
  <si>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</si>
  <si>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</si>
  <si>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</si>
  <si>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</si>
  <si>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</si>
  <si>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</si>
  <si>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</si>
  <si>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</si>
  <si>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</si>
  <si>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</si>
  <si>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</si>
  <si>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</si>
  <si>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</si>
  <si>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</si>
  <si>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</si>
  <si>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</si>
  <si>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</si>
  <si>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</si>
  <si>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</si>
  <si>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</si>
  <si>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</si>
  <si>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</si>
  <si>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</si>
  <si>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</si>
  <si>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</si>
  <si>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</si>
  <si>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</si>
  <si>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</si>
  <si>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</si>
  <si>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</si>
  <si>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</si>
  <si>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</si>
  <si>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</si>
  <si>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</si>
  <si>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</si>
  <si>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</si>
  <si>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</si>
  <si>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</si>
  <si>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</si>
  <si>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</si>
  <si>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</si>
  <si>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</si>
  <si>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</si>
  <si>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</si>
  <si>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</si>
  <si>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</si>
  <si>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</si>
  <si>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</si>
  <si>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</si>
  <si>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</si>
  <si>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</si>
  <si>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</si>
  <si>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</si>
  <si>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</si>
  <si>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</si>
  <si>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</si>
  <si>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</si>
  <si>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</si>
  <si>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</si>
  <si>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</si>
  <si>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</si>
  <si>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</si>
  <si>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</si>
  <si>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</si>
  <si>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</si>
  <si>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</si>
  <si>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</si>
  <si>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</si>
  <si>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</si>
  <si>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</si>
  <si>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</si>
  <si>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</si>
  <si>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</si>
  <si>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</si>
  <si>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</si>
  <si>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</si>
  <si>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</si>
  <si>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</si>
  <si>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</si>
  <si>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</si>
  <si>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</si>
  <si>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</si>
  <si>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</si>
  <si>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</si>
  <si>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</si>
  <si>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</si>
  <si>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</si>
  <si>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</si>
  <si>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</si>
  <si>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</si>
  <si>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</si>
  <si>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</si>
  <si>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</si>
  <si>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</si>
  <si>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</si>
  <si>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</si>
  <si>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</si>
  <si>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</si>
  <si>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</si>
  <si>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</si>
  <si>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</si>
  <si>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</si>
  <si>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</si>
  <si>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</si>
  <si>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</si>
  <si>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</si>
  <si>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</si>
  <si>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</si>
  <si>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</si>
  <si>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</si>
  <si>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</si>
  <si>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</si>
  <si>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</si>
  <si>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</si>
  <si>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</si>
  <si>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</si>
  <si>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</si>
  <si>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</si>
  <si>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</si>
  <si>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</si>
  <si>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</si>
  <si>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</si>
  <si>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</si>
  <si>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</si>
  <si>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</si>
  <si>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</si>
  <si>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</si>
  <si>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</si>
  <si>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</si>
  <si>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</si>
  <si>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</si>
  <si>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</si>
  <si>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</si>
  <si>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</si>
  <si>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</si>
  <si>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</si>
  <si>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</si>
  <si>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</si>
  <si>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</si>
  <si>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</si>
  <si>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</si>
  <si>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</si>
  <si>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</si>
  <si>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</si>
  <si>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</si>
  <si>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</si>
  <si>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</si>
  <si>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</si>
  <si>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</si>
  <si>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</si>
  <si>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</si>
  <si>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</si>
  <si>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</si>
  <si>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</si>
  <si>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</si>
  <si>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</si>
  <si>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</si>
  <si>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</si>
  <si>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</si>
  <si>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</si>
  <si>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</si>
  <si>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</si>
  <si>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</si>
  <si>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</si>
  <si>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</si>
  <si>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</si>
  <si>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</si>
  <si>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</si>
  <si>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</si>
  <si>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</si>
  <si>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</si>
  <si>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</si>
  <si>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</si>
  <si>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</si>
  <si>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</si>
  <si>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</si>
  <si>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</si>
  <si>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</si>
  <si>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</si>
  <si>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</si>
  <si>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</si>
  <si>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</si>
  <si>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</si>
  <si>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</si>
  <si>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</si>
  <si>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</si>
  <si>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</si>
  <si>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</si>
  <si>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</si>
  <si>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</si>
  <si>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</si>
  <si>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</si>
  <si>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</si>
  <si>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</si>
  <si>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</si>
  <si>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</si>
  <si>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</si>
  <si>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</si>
  <si>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</si>
  <si>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</si>
  <si>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</si>
  <si>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</si>
  <si>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</si>
  <si>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</si>
  <si>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</si>
  <si>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</si>
  <si>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</si>
  <si>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</si>
  <si>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</si>
  <si>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</si>
  <si>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</si>
  <si>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</si>
  <si>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</si>
  <si>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</si>
  <si>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</si>
  <si>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</si>
  <si>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</si>
  <si>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</si>
  <si>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</si>
  <si>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</si>
  <si>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</si>
  <si>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</si>
  <si>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</si>
  <si>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</si>
  <si>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</si>
  <si>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</si>
  <si>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</si>
  <si>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</si>
  <si>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</si>
  <si>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</si>
  <si>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</si>
  <si>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</si>
  <si>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</si>
  <si>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</si>
  <si>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</si>
  <si>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</si>
  <si>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</si>
  <si>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</si>
  <si>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</si>
  <si>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</si>
  <si>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</si>
  <si>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</si>
  <si>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</si>
  <si>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</si>
  <si>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</si>
  <si>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</si>
  <si>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</si>
  <si>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</si>
  <si>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</si>
  <si>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</si>
  <si>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</si>
  <si>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</si>
  <si>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</si>
  <si>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</si>
  <si>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</si>
  <si>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</si>
  <si>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</si>
  <si>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</si>
  <si>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</si>
  <si>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</si>
  <si>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</si>
  <si>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</si>
  <si>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</si>
  <si>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</si>
  <si>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</si>
  <si>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</si>
  <si>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</si>
  <si>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</si>
  <si>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</si>
  <si>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</si>
  <si>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</si>
  <si>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</si>
  <si>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</si>
  <si>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</si>
  <si>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</si>
  <si>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</si>
  <si>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</si>
  <si>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</si>
  <si>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</si>
  <si>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</si>
  <si>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</si>
  <si>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</si>
  <si>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</si>
  <si>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</si>
  <si>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</si>
  <si>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</si>
  <si>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</si>
  <si>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</si>
  <si>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</si>
  <si>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</si>
  <si>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</si>
  <si>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</si>
  <si>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</si>
  <si>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</si>
  <si>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</si>
  <si>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</si>
  <si>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</si>
  <si>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</si>
  <si>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</si>
  <si>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</si>
  <si>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</si>
  <si>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</si>
  <si>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</si>
  <si>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</si>
  <si>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</si>
  <si>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</si>
  <si>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</si>
  <si>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</si>
  <si>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</si>
  <si>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</si>
  <si>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</si>
  <si>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</si>
  <si>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</si>
  <si>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</si>
  <si>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</si>
  <si>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</si>
  <si>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</si>
  <si>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</si>
  <si>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</si>
  <si>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</si>
  <si>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</si>
  <si>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</si>
  <si>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</si>
  <si>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</si>
  <si>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</si>
  <si>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</si>
  <si>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</si>
  <si>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</si>
  <si>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</si>
  <si>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</si>
  <si>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</si>
  <si>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</si>
  <si>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</si>
  <si>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</si>
  <si>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</si>
  <si>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</si>
  <si>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</si>
  <si>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</si>
  <si>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</si>
  <si>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</si>
  <si>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</si>
  <si>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</si>
  <si>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</si>
  <si>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</si>
  <si>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</si>
  <si>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</si>
  <si>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</si>
  <si>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</si>
  <si>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</si>
  <si>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</si>
  <si>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</si>
  <si>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</si>
  <si>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</si>
  <si>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</si>
  <si>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</si>
  <si>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</si>
  <si>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</si>
  <si>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</si>
  <si>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</si>
  <si>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</si>
  <si>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</si>
  <si>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</si>
  <si>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</si>
  <si>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</si>
  <si>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</si>
  <si>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</si>
  <si>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</si>
  <si>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</si>
  <si>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</si>
  <si>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</si>
  <si>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</si>
  <si>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</si>
  <si>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</si>
  <si>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</si>
  <si>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</si>
  <si>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</si>
  <si>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</si>
  <si>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</si>
  <si>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</si>
  <si>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</si>
  <si>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</si>
  <si>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</si>
  <si>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</si>
  <si>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</si>
  <si>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</si>
  <si>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</si>
  <si>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</si>
  <si>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</si>
  <si>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</si>
  <si>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</si>
  <si>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</si>
  <si>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</si>
  <si>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</si>
  <si>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</si>
  <si>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</si>
  <si>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</si>
  <si>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</si>
  <si>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</si>
  <si>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</si>
  <si>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</si>
  <si>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</si>
  <si>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</si>
  <si>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</si>
  <si>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</si>
  <si>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</si>
  <si>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</si>
  <si>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</si>
  <si>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</si>
  <si>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</si>
  <si>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</si>
  <si>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</si>
  <si>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</si>
  <si>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</si>
  <si>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</si>
  <si>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</si>
  <si>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</si>
  <si>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</si>
  <si>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</si>
  <si>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</si>
  <si>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</si>
  <si>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</si>
  <si>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</si>
  <si>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</si>
  <si>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</si>
  <si>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</si>
  <si>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</si>
  <si>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</si>
  <si>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</si>
  <si>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</si>
  <si>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</si>
  <si>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</si>
  <si>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</si>
  <si>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</si>
  <si>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</si>
  <si>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</si>
  <si>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</si>
  <si>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</si>
  <si>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</si>
  <si>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</si>
  <si>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</si>
  <si>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</si>
  <si>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</si>
  <si>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</si>
  <si>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</si>
  <si>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</si>
  <si>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</si>
  <si>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</si>
  <si>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</si>
  <si>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</si>
  <si>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</si>
  <si>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</si>
  <si>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</si>
  <si>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</si>
  <si>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</si>
  <si>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</si>
  <si>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</si>
  <si>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</si>
  <si>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</si>
  <si>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</si>
  <si>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</si>
  <si>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</si>
  <si>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</si>
  <si>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</si>
  <si>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</si>
  <si>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</si>
  <si>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</si>
  <si>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</si>
  <si>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</si>
  <si>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</si>
  <si>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</si>
  <si>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</si>
  <si>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</si>
  <si>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</si>
  <si>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</si>
  <si>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</si>
  <si>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</si>
  <si>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</si>
  <si>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</si>
  <si>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</si>
  <si>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</si>
  <si>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</si>
  <si>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</si>
  <si>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</si>
  <si>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</si>
  <si>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</si>
  <si>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</si>
  <si>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</si>
  <si>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</si>
  <si>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</si>
  <si>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</si>
  <si>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</si>
  <si>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</si>
  <si>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</si>
  <si>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</si>
  <si>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</si>
  <si>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</si>
  <si>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</si>
  <si>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</si>
  <si>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</si>
  <si>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</si>
  <si>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</si>
  <si>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</si>
  <si>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</si>
  <si>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</si>
  <si>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</si>
  <si>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</si>
  <si>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</si>
  <si>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</si>
  <si>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</si>
  <si>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</si>
  <si>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</si>
  <si>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</si>
  <si>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</si>
  <si>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</si>
  <si>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</si>
  <si>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</si>
  <si>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</si>
  <si>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</si>
  <si>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</si>
  <si>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</si>
  <si>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</si>
  <si>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</si>
  <si>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</si>
  <si>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</si>
  <si>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</si>
  <si>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</si>
  <si>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</si>
  <si>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</si>
  <si>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</si>
  <si>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</si>
  <si>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</si>
  <si>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</si>
  <si>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</si>
  <si>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</si>
  <si>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</si>
  <si>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</si>
  <si>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</si>
  <si>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</si>
  <si>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</si>
  <si>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</si>
  <si>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</si>
  <si>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</si>
  <si>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</si>
  <si>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</si>
  <si>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</si>
  <si>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</si>
  <si>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</si>
  <si>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</si>
  <si>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</si>
  <si>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</si>
  <si>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</si>
  <si>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</si>
  <si>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</si>
  <si>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</si>
  <si>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</si>
  <si>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</si>
  <si>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</si>
  <si>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</si>
  <si>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</si>
  <si>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</si>
  <si>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</si>
  <si>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</si>
  <si>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</si>
  <si>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</si>
  <si>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</si>
  <si>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</si>
  <si>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</si>
  <si>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</si>
  <si>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</si>
  <si>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</si>
  <si>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</si>
  <si>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</si>
  <si>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</si>
  <si>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</si>
  <si>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</si>
  <si>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</si>
  <si>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</si>
  <si>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</si>
  <si>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</si>
  <si>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</si>
  <si>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</si>
  <si>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</si>
  <si>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</si>
  <si>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</si>
  <si>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</si>
  <si>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</si>
  <si>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</si>
  <si>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</si>
  <si>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</si>
  <si>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</si>
  <si>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</si>
  <si>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</si>
  <si>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</si>
  <si>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</si>
  <si>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</si>
  <si>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</si>
  <si>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</si>
  <si>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</si>
  <si>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</si>
  <si>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</si>
  <si>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</si>
  <si>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</si>
  <si>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</si>
  <si>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</si>
  <si>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</si>
  <si>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</si>
  <si>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</si>
  <si>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</si>
  <si>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</si>
  <si>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</si>
  <si>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</si>
  <si>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</si>
  <si>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</si>
  <si>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</si>
  <si>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</si>
  <si>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</si>
  <si>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</si>
  <si>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</si>
  <si>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</si>
  <si>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</si>
  <si>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</si>
  <si>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</si>
  <si>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</si>
  <si>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</si>
  <si>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</si>
  <si>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</si>
  <si>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</si>
  <si>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</si>
  <si>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</si>
  <si>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</si>
  <si>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</si>
  <si>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</si>
  <si>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</si>
  <si>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</si>
  <si>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</si>
  <si>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</si>
  <si>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</si>
  <si>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</si>
  <si>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</si>
  <si>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</si>
  <si>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</si>
  <si>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</si>
  <si>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</si>
  <si>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</si>
  <si>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</si>
  <si>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</si>
  <si>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</si>
  <si>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</si>
  <si>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</si>
  <si>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</si>
  <si>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</si>
  <si>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</si>
  <si>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</si>
  <si>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</si>
  <si>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</si>
  <si>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</si>
  <si>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</si>
  <si>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</si>
  <si>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</si>
  <si>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</si>
  <si>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</si>
  <si>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</si>
  <si>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</si>
  <si>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</si>
  <si>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</si>
  <si>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</si>
  <si>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</si>
  <si>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</si>
  <si>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</si>
  <si>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</si>
  <si>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</si>
  <si>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</si>
  <si>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</si>
  <si>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</si>
  <si>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</si>
  <si>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</si>
  <si>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</si>
  <si>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</si>
  <si>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</si>
  <si>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</si>
  <si>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</si>
  <si>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</si>
  <si>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</si>
  <si>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</si>
  <si>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</si>
  <si>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</si>
  <si>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</si>
  <si>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</si>
  <si>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</si>
  <si>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</si>
  <si>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</si>
  <si>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</si>
  <si>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</si>
  <si>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</si>
  <si>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</si>
  <si>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</si>
  <si>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</si>
  <si>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</si>
  <si>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</si>
  <si>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</si>
  <si>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</si>
  <si>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</si>
  <si>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</si>
  <si>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</si>
  <si>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</si>
  <si>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</si>
  <si>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</si>
  <si>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</si>
  <si>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</si>
  <si>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</si>
  <si>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</si>
  <si>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</si>
  <si>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</si>
  <si>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</si>
  <si>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</si>
  <si>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</si>
  <si>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</si>
  <si>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</si>
  <si>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</si>
  <si>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</si>
  <si>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</si>
  <si>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</si>
  <si>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</si>
  <si>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</si>
  <si>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</si>
  <si>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</si>
  <si>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</si>
  <si>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</si>
  <si>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</si>
  <si>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</si>
  <si>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</si>
  <si>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</si>
  <si>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</si>
  <si>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</si>
  <si>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</si>
  <si>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</si>
  <si>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</si>
  <si>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</si>
  <si>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</si>
  <si>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</si>
  <si>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</si>
  <si>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</si>
  <si>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</si>
  <si>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</si>
  <si>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</si>
  <si>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</si>
  <si>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</si>
  <si>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</si>
  <si>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</si>
  <si>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</si>
  <si>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</si>
  <si>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</si>
  <si>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</si>
  <si>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</si>
  <si>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</si>
  <si>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</si>
  <si>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</si>
  <si>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</si>
  <si>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</si>
  <si>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</si>
  <si>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</si>
  <si>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</si>
  <si>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</si>
  <si>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</si>
  <si>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</si>
  <si>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</si>
  <si>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</si>
  <si>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</si>
  <si>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</si>
  <si>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</si>
  <si>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</si>
  <si>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</si>
  <si>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</si>
  <si>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</si>
  <si>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</si>
  <si>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</si>
  <si>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</si>
  <si>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</si>
  <si>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</si>
  <si>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</si>
  <si>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</si>
  <si>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</si>
  <si>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</si>
  <si>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</si>
  <si>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</si>
  <si>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</si>
  <si>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</si>
  <si>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</si>
  <si>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</si>
  <si>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</si>
  <si>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</si>
  <si>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</si>
  <si>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</si>
  <si>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</si>
  <si>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</si>
  <si>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</si>
  <si>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</si>
  <si>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</si>
  <si>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</si>
  <si>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</si>
  <si>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</si>
  <si>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</si>
  <si>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</si>
  <si>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</si>
  <si>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</si>
  <si>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</si>
  <si>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</si>
  <si>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</si>
  <si>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</si>
  <si>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</si>
  <si>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</si>
  <si>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</si>
  <si>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</si>
  <si>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</si>
  <si>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</si>
  <si>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</si>
  <si>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</si>
  <si>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</si>
  <si>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</si>
  <si>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</si>
  <si>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</si>
  <si>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</si>
  <si>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</si>
  <si>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</si>
  <si>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</si>
  <si>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</si>
  <si>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</si>
  <si>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</si>
  <si>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</si>
  <si>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</si>
  <si>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</si>
  <si>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</si>
  <si>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</si>
  <si>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</si>
  <si>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</si>
  <si>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</si>
  <si>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</si>
  <si>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</si>
  <si>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</si>
  <si>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</si>
  <si>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</si>
  <si>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</si>
  <si>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</si>
  <si>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</si>
  <si>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</si>
  <si>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</si>
  <si>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</si>
  <si>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</si>
  <si>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</si>
  <si>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</si>
  <si>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</si>
  <si>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</si>
  <si>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</si>
  <si>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</si>
  <si>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</si>
  <si>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</si>
  <si>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</si>
  <si>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</si>
  <si>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</si>
  <si>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</si>
  <si>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</si>
  <si>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</si>
  <si>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</si>
  <si>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</si>
  <si>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</si>
  <si>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</si>
  <si>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</si>
  <si>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</si>
  <si>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</si>
  <si>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</si>
  <si>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</si>
  <si>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</si>
  <si>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</si>
  <si>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</si>
  <si>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</si>
  <si>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</si>
  <si>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</si>
  <si>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</si>
  <si>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</si>
  <si>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</si>
  <si>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</si>
  <si>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</si>
  <si>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</si>
  <si>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</si>
  <si>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</si>
  <si>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</si>
  <si>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</si>
  <si>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</si>
  <si>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</si>
  <si>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</si>
  <si>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</si>
  <si>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</si>
  <si>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</si>
  <si>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</si>
  <si>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</si>
  <si>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</si>
  <si>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</si>
  <si>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</si>
  <si>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</si>
  <si>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</si>
  <si>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</si>
  <si>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</si>
  <si>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</si>
  <si>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</si>
  <si>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</si>
  <si>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</si>
  <si>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</si>
  <si>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</si>
  <si>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</si>
  <si>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</si>
  <si>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</si>
  <si>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</si>
  <si>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</si>
  <si>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</si>
  <si>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</si>
  <si>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</si>
  <si>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</si>
  <si>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</si>
  <si>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</si>
  <si>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</si>
  <si>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</si>
  <si>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</si>
  <si>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</si>
  <si>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</si>
  <si>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</si>
  <si>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</si>
  <si>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</si>
  <si>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</si>
  <si>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</si>
  <si>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</si>
  <si>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</si>
  <si>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</si>
  <si>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</si>
  <si>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</si>
  <si>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</si>
  <si>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</si>
  <si>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</si>
  <si>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</si>
  <si>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</si>
  <si>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</si>
  <si>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</si>
  <si>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</si>
  <si>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</si>
  <si>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</si>
  <si>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</si>
  <si>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</si>
  <si>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</si>
  <si>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</si>
  <si>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</si>
  <si>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</si>
  <si>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</si>
  <si>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</si>
  <si>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</si>
  <si>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</si>
  <si>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</si>
  <si>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</si>
  <si>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</si>
  <si>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</si>
  <si>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</si>
  <si>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</si>
  <si>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</si>
  <si>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</si>
  <si>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</si>
  <si>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</si>
  <si>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</si>
  <si>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</si>
  <si>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</si>
  <si>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</si>
  <si>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</si>
  <si>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</si>
  <si>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</si>
  <si>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</si>
  <si>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</si>
  <si>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</si>
  <si>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</si>
  <si>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</si>
  <si>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</si>
  <si>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</si>
  <si>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</si>
  <si>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</si>
  <si>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</si>
  <si>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</si>
  <si>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</si>
  <si>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</si>
  <si>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</si>
  <si>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</si>
  <si>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</si>
  <si>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</si>
  <si>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</si>
  <si>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</si>
  <si>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</si>
  <si>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</si>
  <si>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</si>
  <si>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</si>
  <si>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</si>
  <si>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</si>
  <si>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</si>
  <si>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</si>
  <si>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</si>
  <si>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</si>
  <si>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</si>
  <si>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</si>
  <si>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</si>
  <si>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</si>
  <si>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</si>
  <si>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</si>
  <si>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</si>
  <si>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</si>
  <si>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</si>
  <si>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</si>
  <si>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</si>
  <si>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</si>
  <si>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</si>
  <si>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</si>
  <si>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</si>
  <si>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</si>
  <si>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</si>
  <si>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</si>
  <si>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</si>
  <si>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</si>
  <si>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</si>
  <si>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</si>
  <si>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</si>
  <si>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</si>
  <si>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</si>
  <si>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</si>
  <si>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</si>
  <si>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</si>
  <si>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</si>
  <si>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</si>
  <si>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</si>
  <si>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</si>
  <si>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</si>
  <si>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</si>
  <si>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</si>
  <si>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</si>
  <si>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</si>
  <si>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</si>
  <si>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</si>
  <si>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</si>
  <si>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</si>
  <si>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</si>
  <si>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</si>
  <si>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</si>
  <si>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</si>
  <si>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</si>
  <si>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</si>
  <si>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</si>
  <si>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</si>
  <si>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</si>
  <si>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</si>
  <si>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</si>
  <si>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</si>
  <si>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</si>
  <si>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</si>
  <si>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</si>
  <si>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</si>
  <si>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</si>
  <si>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</si>
  <si>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</si>
  <si>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</si>
  <si>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</si>
  <si>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</si>
  <si>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</si>
  <si>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</si>
  <si>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</si>
  <si>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</si>
  <si>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</si>
  <si>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</si>
  <si>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</si>
  <si>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</si>
  <si>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</si>
  <si>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</si>
  <si>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</si>
  <si>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</si>
  <si>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</si>
  <si>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</si>
  <si>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</si>
  <si>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</si>
  <si>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</si>
  <si>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</si>
  <si>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</si>
  <si>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</si>
  <si>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</si>
  <si>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</si>
  <si>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</si>
  <si>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</si>
  <si>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</si>
  <si>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</si>
  <si>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</si>
  <si>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</si>
  <si>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</si>
  <si>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</si>
  <si>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</si>
  <si>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</si>
  <si>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</si>
  <si>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</si>
  <si>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</si>
  <si>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</si>
  <si>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</si>
  <si>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</si>
  <si>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</si>
  <si>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</si>
  <si>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</si>
  <si>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</si>
  <si>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</si>
  <si>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</si>
  <si>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</si>
  <si>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</si>
  <si>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</si>
  <si>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</si>
  <si>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</si>
  <si>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</si>
  <si>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</si>
  <si>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</si>
  <si>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</si>
  <si>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</si>
  <si>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</si>
  <si>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</si>
  <si>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</si>
  <si>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</si>
  <si>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</si>
  <si>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</si>
  <si>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</si>
  <si>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</si>
  <si>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</si>
  <si>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</si>
  <si>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</si>
  <si>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</si>
  <si>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</si>
  <si>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</si>
  <si>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</si>
  <si>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</si>
  <si>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</si>
  <si>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</si>
  <si>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</si>
  <si>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</si>
  <si>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</si>
  <si>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</si>
  <si>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</si>
  <si>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</si>
  <si>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</si>
  <si>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</si>
  <si>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</si>
  <si>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</si>
  <si>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</si>
  <si>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</si>
  <si>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</si>
  <si>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</si>
  <si>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</si>
  <si>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</si>
  <si>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</si>
  <si>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</si>
  <si>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</si>
  <si>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</si>
  <si>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</si>
  <si>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</si>
  <si>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</si>
  <si>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</si>
  <si>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</si>
  <si>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</si>
  <si>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</si>
  <si>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</si>
  <si>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</si>
  <si>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</si>
  <si>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</si>
  <si>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</si>
  <si>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</si>
  <si>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</si>
  <si>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</si>
  <si>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</si>
  <si>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</si>
  <si>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</si>
  <si>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</si>
  <si>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</si>
  <si>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</si>
  <si>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</si>
  <si>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</si>
  <si>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</si>
  <si>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</si>
  <si>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</si>
  <si>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</si>
  <si>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</si>
  <si>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</si>
  <si>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</si>
  <si>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</si>
  <si>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</si>
  <si>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</si>
  <si>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</si>
  <si>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</si>
  <si>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</si>
  <si>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</si>
  <si>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</si>
  <si>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</si>
  <si>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</si>
  <si>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</si>
  <si>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</si>
  <si>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</si>
  <si>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</si>
  <si>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</si>
  <si>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</si>
  <si>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</si>
  <si>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</si>
  <si>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</si>
  <si>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</si>
  <si>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</si>
  <si>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</si>
  <si>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</si>
  <si>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</si>
  <si>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</si>
  <si>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</si>
  <si>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</si>
  <si>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</si>
  <si>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</si>
  <si>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</si>
  <si>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</si>
  <si>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</si>
  <si>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</si>
  <si>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</si>
  <si>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</si>
  <si>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</si>
  <si>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</si>
  <si>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</si>
  <si>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</si>
  <si>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</si>
  <si>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</si>
  <si>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</si>
  <si>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</si>
  <si>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</si>
  <si>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</si>
  <si>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</si>
  <si>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</si>
  <si>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</si>
  <si>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</si>
  <si>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</si>
  <si>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</si>
  <si>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</si>
  <si>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</si>
  <si>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</si>
  <si>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</si>
  <si>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</si>
  <si>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</si>
  <si>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</si>
  <si>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</si>
  <si>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</si>
  <si>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</si>
  <si>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</si>
  <si>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</si>
  <si>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</si>
  <si>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</si>
  <si>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</si>
  <si>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</si>
  <si>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</si>
  <si>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</si>
  <si>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</si>
  <si>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</si>
  <si>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</si>
  <si>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</si>
  <si>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</si>
  <si>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</si>
  <si>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</si>
  <si>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</si>
  <si>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</si>
  <si>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</si>
  <si>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</si>
  <si>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</si>
  <si>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</si>
  <si>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</si>
  <si>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</si>
  <si>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</si>
  <si>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</si>
  <si>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</si>
  <si>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</si>
  <si>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</si>
  <si>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</si>
  <si>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</si>
  <si>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</si>
  <si>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</si>
  <si>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</si>
  <si>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</si>
  <si>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</si>
  <si>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</si>
  <si>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</si>
  <si>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</si>
  <si>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</si>
  <si>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</si>
  <si>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</si>
  <si>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</si>
  <si>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</si>
  <si>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</si>
  <si>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</si>
  <si>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</si>
  <si>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</si>
  <si>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</si>
  <si>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</si>
  <si>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</si>
  <si>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</si>
  <si>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</si>
  <si>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</si>
  <si>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</si>
  <si>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</si>
  <si>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</si>
  <si>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</si>
  <si>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</si>
  <si>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</si>
  <si>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</si>
  <si>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</si>
  <si>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</si>
  <si>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</si>
  <si>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</si>
  <si>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</si>
  <si>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</si>
  <si>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</si>
  <si>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</si>
  <si>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</si>
  <si>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</si>
  <si>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</si>
  <si>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</si>
  <si>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</si>
  <si>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</si>
  <si>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</si>
  <si>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</si>
  <si>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</si>
  <si>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</si>
  <si>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</si>
  <si>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</si>
  <si>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</si>
  <si>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</si>
  <si>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</si>
  <si>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</si>
  <si>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</si>
  <si>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</si>
  <si>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</si>
  <si>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</si>
  <si>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</si>
  <si>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</si>
  <si>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</si>
  <si>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</si>
  <si>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</si>
  <si>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</si>
  <si>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</si>
  <si>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</si>
  <si>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</si>
  <si>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</si>
  <si>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</si>
  <si>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</si>
  <si>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</si>
  <si>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</si>
  <si>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</si>
  <si>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</si>
  <si>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</si>
  <si>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</si>
  <si>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</si>
  <si>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</si>
  <si>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</si>
  <si>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</si>
  <si>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</si>
  <si>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</si>
  <si>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</si>
  <si>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</si>
  <si>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</si>
  <si>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</si>
  <si>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</si>
  <si>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</si>
  <si>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</si>
  <si>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</si>
  <si>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</si>
  <si>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</si>
  <si>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</si>
  <si>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</si>
  <si>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</si>
  <si>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</si>
  <si>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</si>
  <si>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</si>
  <si>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</si>
  <si>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</si>
  <si>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</si>
  <si>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</si>
  <si>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</si>
  <si>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</si>
  <si>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</si>
  <si>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</si>
  <si>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</si>
  <si>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</si>
  <si>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</si>
  <si>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</si>
  <si>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</si>
  <si>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</si>
  <si>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</si>
  <si>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</si>
  <si>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</si>
  <si>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</si>
  <si>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</si>
  <si>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</si>
  <si>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</si>
  <si>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</si>
  <si>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</si>
  <si>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</si>
  <si>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</si>
  <si>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</si>
  <si>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</si>
  <si>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</si>
  <si>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</si>
  <si>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</si>
  <si>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</si>
  <si>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</si>
  <si>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</si>
  <si>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</si>
  <si>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</si>
  <si>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</si>
  <si>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</si>
  <si>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</si>
  <si>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</si>
  <si>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</si>
  <si>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</si>
  <si>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</si>
  <si>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</si>
  <si>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</si>
  <si>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</si>
  <si>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</si>
  <si>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</si>
  <si>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</si>
  <si>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</si>
  <si>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</si>
  <si>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</si>
  <si>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</si>
  <si>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</si>
  <si>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</si>
  <si>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</si>
  <si>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</si>
  <si>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</si>
  <si>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</si>
  <si>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</si>
  <si>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</si>
  <si>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</si>
  <si>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</si>
  <si>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</si>
  <si>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</si>
  <si>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</si>
  <si>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</si>
  <si>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</si>
  <si>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</si>
  <si>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</si>
  <si>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</si>
  <si>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</si>
  <si>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</si>
  <si>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</si>
  <si>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</si>
  <si>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</si>
  <si>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</si>
  <si>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</si>
  <si>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</si>
  <si>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</si>
  <si>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</si>
  <si>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</si>
  <si>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</si>
  <si>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</si>
  <si>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</si>
  <si>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</si>
  <si>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</si>
  <si>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</si>
  <si>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</si>
  <si>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</si>
  <si>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</si>
  <si>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</si>
  <si>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</si>
  <si>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</si>
  <si>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</si>
  <si>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</si>
  <si>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</si>
  <si>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</si>
  <si>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</si>
  <si>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</si>
  <si>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</si>
  <si>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</si>
  <si>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</si>
  <si>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</si>
  <si>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</si>
  <si>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</si>
  <si>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</si>
  <si>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</si>
  <si>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</si>
  <si>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</si>
  <si>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</si>
  <si>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</si>
  <si>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</si>
  <si>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</si>
  <si>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</si>
  <si>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</si>
  <si>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</si>
  <si>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</si>
  <si>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</si>
  <si>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</si>
  <si>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</si>
  <si>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</si>
  <si>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</si>
  <si>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</si>
  <si>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</si>
  <si>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</si>
  <si>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</si>
  <si>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</si>
  <si>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</si>
  <si>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</si>
  <si>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</si>
  <si>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</si>
  <si>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</si>
  <si>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</si>
  <si>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</si>
  <si>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</si>
  <si>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</si>
  <si>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</si>
  <si>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</si>
  <si>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</si>
  <si>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</si>
  <si>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</si>
  <si>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</si>
  <si>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</si>
  <si>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</si>
  <si>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</si>
  <si>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</si>
  <si>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</si>
  <si>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</si>
  <si>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</si>
  <si>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</si>
  <si>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</si>
  <si>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</si>
  <si>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</si>
  <si>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</si>
  <si>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</si>
  <si>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</si>
  <si>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</si>
  <si>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</si>
  <si>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</si>
  <si>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</si>
  <si>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</si>
  <si>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</si>
  <si>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</si>
  <si>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</si>
  <si>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</si>
  <si>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</si>
  <si>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</si>
  <si>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</si>
  <si>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</si>
  <si>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</si>
  <si>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</si>
  <si>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</si>
  <si>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</si>
  <si>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</si>
  <si>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</si>
  <si>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</si>
  <si>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</si>
  <si>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</si>
  <si>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</si>
  <si>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</si>
  <si>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</si>
  <si>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</si>
  <si>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</si>
  <si>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</si>
  <si>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</si>
  <si>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</si>
  <si>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</si>
  <si>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</si>
  <si>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</si>
  <si>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</si>
  <si>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</si>
  <si>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</si>
  <si>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</si>
  <si>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</si>
  <si>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</si>
  <si>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</si>
  <si>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</si>
  <si>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</si>
  <si>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</si>
  <si>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</si>
  <si>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</si>
  <si>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</si>
  <si>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</si>
  <si>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</si>
  <si>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</si>
  <si>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</si>
  <si>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</si>
  <si>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</si>
  <si>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</si>
  <si>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</si>
  <si>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</si>
  <si>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</si>
  <si>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</si>
  <si>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</si>
  <si>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</si>
  <si>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</si>
  <si>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</si>
  <si>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</si>
  <si>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</si>
  <si>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</si>
  <si>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</si>
  <si>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</si>
  <si>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</si>
  <si>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</si>
  <si>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</si>
  <si>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</si>
  <si>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</si>
  <si>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</si>
  <si>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</si>
  <si>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</si>
  <si>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</si>
  <si>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</si>
  <si>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</si>
  <si>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</si>
  <si>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</si>
  <si>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</si>
  <si>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</si>
  <si>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</si>
  <si>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</si>
  <si>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</si>
  <si>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</si>
  <si>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</si>
  <si>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</si>
  <si>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</si>
  <si>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</si>
  <si>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</si>
  <si>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</si>
  <si>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</si>
  <si>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</si>
  <si>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</si>
  <si>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</si>
  <si>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</si>
  <si>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</si>
  <si>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</si>
  <si>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</si>
  <si>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</si>
  <si>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</si>
  <si>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</si>
  <si>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</si>
  <si>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</si>
  <si>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</si>
  <si>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</si>
  <si>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</si>
  <si>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</si>
  <si>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</si>
  <si>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</si>
  <si>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</si>
  <si>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</si>
  <si>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</si>
  <si>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</si>
  <si>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</si>
  <si>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</si>
  <si>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</si>
  <si>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</si>
  <si>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</si>
  <si>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</si>
  <si>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</si>
  <si>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</si>
  <si>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</si>
  <si>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</si>
  <si>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</si>
  <si>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</si>
  <si>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</si>
  <si>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</si>
  <si>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</si>
  <si>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</si>
  <si>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</si>
  <si>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</si>
  <si>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</si>
  <si>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</si>
  <si>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</si>
  <si>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</si>
  <si>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</si>
  <si>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</si>
  <si>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</si>
  <si>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</si>
  <si>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</si>
  <si>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</si>
  <si>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</si>
  <si>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</si>
  <si>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</si>
  <si>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</si>
  <si>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</si>
  <si>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</si>
  <si>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</si>
  <si>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</si>
  <si>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</si>
  <si>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</si>
  <si>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</si>
  <si>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</si>
  <si>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</si>
  <si>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</si>
  <si>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</si>
  <si>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</si>
  <si>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</si>
  <si>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</si>
  <si>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</si>
  <si>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</si>
  <si>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</si>
  <si>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</si>
  <si>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</si>
  <si>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</si>
  <si>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</si>
  <si>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</si>
  <si>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</si>
  <si>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</si>
  <si>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</si>
  <si>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</si>
  <si>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</si>
  <si>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</si>
  <si>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</si>
  <si>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</si>
  <si>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</si>
  <si>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</si>
  <si>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</si>
  <si>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</si>
  <si>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</si>
  <si>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</si>
  <si>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</si>
  <si>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</si>
  <si>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</si>
  <si>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</si>
  <si>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</si>
  <si>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</si>
  <si>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</si>
  <si>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</si>
  <si>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</si>
  <si>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</si>
  <si>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</si>
  <si>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</si>
  <si>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</si>
  <si>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</si>
  <si>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</si>
  <si>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</si>
  <si>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</si>
  <si>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</si>
  <si>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</si>
  <si>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</si>
  <si>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</si>
  <si>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</si>
  <si>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</si>
  <si>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</si>
  <si>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</si>
  <si>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</si>
  <si>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</si>
  <si>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</si>
  <si>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</si>
  <si>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</si>
  <si>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</si>
  <si>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</si>
  <si>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</si>
  <si>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</si>
  <si>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</si>
  <si>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</si>
  <si>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</si>
  <si>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</si>
  <si>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</si>
  <si>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</si>
  <si>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</si>
  <si>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</si>
  <si>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</si>
  <si>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</si>
  <si>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</si>
  <si>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</si>
  <si>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</si>
  <si>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</si>
  <si>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</si>
  <si>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</si>
  <si>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</si>
  <si>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</si>
  <si>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</si>
  <si>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</si>
  <si>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</si>
  <si>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</si>
  <si>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</si>
  <si>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</si>
  <si>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</si>
  <si>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</si>
  <si>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</si>
  <si>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</si>
  <si>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</si>
  <si>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</si>
  <si>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</si>
  <si>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</si>
  <si>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</si>
  <si>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</si>
  <si>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</si>
  <si>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</si>
  <si>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</si>
  <si>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</si>
  <si>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</si>
  <si>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</si>
  <si>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</si>
  <si>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</si>
  <si>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</si>
  <si>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</si>
  <si>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</si>
  <si>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</si>
  <si>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</si>
  <si>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</si>
  <si>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</si>
  <si>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</si>
  <si>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</si>
  <si>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</si>
  <si>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</si>
  <si>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</si>
  <si>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</si>
  <si>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</si>
  <si>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</si>
  <si>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</si>
  <si>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</si>
  <si>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</si>
  <si>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</si>
  <si>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</si>
  <si>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</si>
  <si>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</si>
  <si>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</si>
  <si>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</si>
  <si>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</si>
  <si>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</si>
  <si>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</si>
  <si>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</si>
  <si>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</si>
  <si>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</si>
  <si>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</si>
  <si>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</si>
  <si>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</si>
  <si>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</si>
  <si>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</si>
  <si>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</si>
  <si>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</si>
  <si>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</si>
  <si>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</si>
  <si>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</si>
  <si>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</si>
  <si>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</si>
  <si>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</si>
  <si>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</si>
  <si>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</si>
  <si>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</si>
  <si>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</si>
  <si>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</si>
  <si>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</si>
  <si>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</si>
  <si>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</si>
  <si>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</si>
  <si>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</si>
  <si>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</si>
  <si>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</si>
  <si>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</si>
  <si>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</si>
  <si>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</si>
  <si>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</si>
  <si>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</si>
  <si>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</si>
  <si>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</si>
  <si>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</si>
  <si>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</si>
  <si>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</si>
  <si>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</si>
  <si>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</si>
  <si>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</si>
  <si>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</si>
  <si>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</si>
  <si>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</si>
  <si>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</si>
  <si>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</si>
  <si>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</si>
  <si>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</si>
  <si>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</si>
  <si>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</si>
  <si>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</si>
  <si>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</si>
  <si>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</si>
  <si>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</si>
  <si>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</si>
  <si>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</si>
  <si>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</si>
  <si>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</si>
  <si>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</si>
  <si>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</si>
  <si>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</si>
  <si>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</si>
  <si>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</si>
  <si>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</si>
  <si>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</si>
  <si>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</si>
  <si>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</si>
  <si>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</si>
  <si>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</si>
  <si>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</si>
  <si>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</si>
  <si>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</si>
  <si>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</si>
  <si>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</si>
  <si>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</si>
  <si>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</si>
  <si>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</si>
  <si>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</si>
  <si>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</si>
  <si>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</si>
  <si>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</si>
  <si>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</si>
  <si>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</si>
  <si>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</si>
  <si>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</si>
  <si>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</si>
  <si>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</si>
  <si>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</si>
  <si>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</si>
  <si>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</si>
  <si>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</si>
  <si>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</si>
  <si>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</si>
  <si>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</si>
  <si>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</si>
  <si>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</si>
  <si>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</si>
  <si>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</si>
  <si>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</si>
  <si>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</si>
  <si>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</si>
  <si>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</si>
  <si>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</si>
  <si>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</si>
  <si>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</si>
  <si>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</si>
  <si>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</si>
  <si>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</si>
  <si>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</si>
  <si>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</si>
  <si>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</si>
  <si>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</si>
  <si>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</si>
  <si>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</si>
  <si>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</si>
  <si>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</si>
  <si>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</si>
  <si>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</si>
  <si>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</si>
  <si>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</si>
  <si>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</si>
  <si>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</si>
  <si>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</si>
  <si>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</si>
  <si>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</si>
  <si>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</si>
  <si>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</si>
  <si>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</si>
  <si>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</si>
  <si>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</si>
  <si>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</si>
  <si>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</si>
  <si>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</si>
  <si>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</si>
  <si>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</si>
  <si>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</si>
  <si>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</si>
  <si>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</si>
  <si>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</si>
  <si>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</si>
  <si>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</si>
  <si>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</si>
  <si>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</si>
  <si>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</si>
  <si>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</si>
  <si>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</si>
  <si>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</si>
  <si>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</si>
  <si>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</si>
  <si>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</si>
  <si>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</si>
  <si>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</si>
  <si>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</si>
  <si>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</si>
  <si>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</si>
  <si>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</si>
  <si>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</si>
  <si>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</si>
  <si>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</si>
  <si>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</si>
  <si>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</si>
  <si>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</si>
  <si>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</si>
  <si>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</si>
  <si>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</si>
  <si>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</si>
  <si>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</si>
  <si>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</si>
  <si>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</si>
  <si>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</si>
  <si>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</si>
  <si>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</si>
  <si>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</si>
  <si>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</si>
  <si>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</si>
  <si>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</si>
  <si>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</si>
  <si>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</si>
  <si>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</si>
  <si>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</si>
  <si>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</si>
  <si>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</si>
  <si>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</si>
  <si>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</si>
  <si>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</si>
  <si>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</si>
  <si>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</si>
  <si>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</si>
  <si>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</si>
  <si>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</si>
  <si>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</si>
  <si>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</si>
  <si>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</si>
  <si>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</si>
  <si>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</si>
  <si>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</si>
  <si>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</si>
  <si>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</si>
  <si>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</si>
  <si>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</si>
  <si>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</si>
  <si>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</si>
  <si>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</si>
  <si>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</si>
  <si>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</si>
  <si>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</si>
  <si>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</si>
  <si>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</si>
  <si>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</si>
  <si>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</si>
  <si>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</si>
  <si>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</si>
  <si>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</si>
  <si>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</si>
  <si>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</si>
  <si>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</si>
  <si>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</si>
  <si>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</si>
  <si>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</si>
  <si>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</si>
  <si>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</si>
  <si>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</si>
  <si>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</si>
  <si>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</si>
  <si>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</si>
  <si>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</si>
  <si>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</si>
  <si>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</si>
  <si>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</si>
  <si>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</si>
  <si>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</si>
  <si>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</si>
  <si>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</si>
  <si>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</si>
  <si>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</si>
  <si>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</si>
  <si>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</si>
  <si>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</si>
  <si>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</si>
  <si>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</si>
  <si>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</si>
  <si>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</si>
  <si>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</si>
  <si>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</si>
  <si>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</si>
  <si>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</si>
  <si>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</si>
  <si>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</si>
  <si>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</si>
  <si>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</si>
  <si>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</si>
  <si>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</si>
  <si>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</si>
  <si>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</si>
  <si>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</si>
  <si>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</si>
  <si>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</si>
  <si>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</si>
  <si>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</si>
  <si>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</si>
  <si>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</si>
  <si>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</si>
  <si>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</si>
  <si>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</si>
  <si>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</si>
  <si>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</si>
  <si>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</si>
  <si>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</si>
  <si>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</si>
  <si>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</si>
  <si>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</si>
  <si>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</si>
  <si>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</si>
  <si>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</si>
  <si>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</si>
  <si>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</si>
  <si>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</si>
  <si>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</si>
  <si>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</si>
  <si>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</si>
  <si>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</si>
  <si>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</si>
  <si>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</si>
  <si>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</si>
  <si>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</si>
  <si>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</si>
  <si>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</si>
  <si>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</si>
  <si>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</si>
  <si>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</si>
  <si>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</si>
  <si>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</si>
  <si>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</si>
  <si>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</si>
  <si>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</si>
  <si>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</si>
  <si>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</si>
  <si>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</si>
  <si>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</si>
  <si>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</si>
  <si>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</si>
  <si>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</si>
  <si>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</si>
  <si>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</si>
  <si>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</si>
  <si>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</si>
  <si>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</si>
  <si>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</si>
  <si>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</si>
  <si>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</si>
  <si>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</si>
  <si>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</si>
  <si>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</si>
  <si>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</si>
  <si>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</si>
  <si>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</si>
  <si>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</si>
  <si>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</si>
  <si>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</si>
  <si>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</si>
  <si>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</si>
  <si>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</si>
  <si>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</si>
  <si>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</si>
  <si>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</si>
  <si>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</si>
  <si>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</si>
  <si>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</si>
  <si>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</si>
  <si>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</si>
  <si>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</si>
  <si>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</si>
  <si>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</si>
  <si>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</si>
  <si>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</si>
  <si>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</si>
  <si>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</si>
  <si>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</si>
  <si>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</si>
  <si>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</si>
  <si>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</si>
  <si>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</si>
  <si>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</si>
  <si>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</si>
  <si>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</si>
  <si>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</si>
  <si>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</si>
  <si>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</si>
  <si>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</si>
  <si>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</si>
  <si>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</si>
  <si>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</si>
  <si>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</si>
  <si>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</si>
  <si>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</si>
  <si>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</si>
  <si>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</si>
  <si>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</si>
  <si>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</si>
  <si>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</si>
  <si>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</si>
  <si>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</si>
  <si>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</si>
  <si>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</si>
  <si>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</si>
  <si>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</si>
  <si>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</si>
  <si>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</si>
  <si>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</si>
  <si>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</si>
  <si>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</si>
  <si>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</si>
  <si>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</si>
  <si>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</si>
  <si>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</si>
  <si>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</si>
  <si>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</si>
  <si>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</si>
  <si>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</si>
  <si>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</si>
  <si>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</si>
  <si>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</si>
  <si>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</si>
  <si>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</si>
  <si>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</si>
  <si>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</si>
  <si>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</si>
  <si>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</si>
  <si>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</si>
  <si>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</si>
  <si>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</si>
  <si>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</si>
  <si>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</si>
  <si>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</si>
  <si>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</si>
  <si>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</si>
  <si>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</si>
  <si>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</si>
  <si>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</si>
  <si>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</si>
  <si>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</si>
  <si>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</si>
  <si>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</si>
  <si>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</si>
  <si>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</si>
  <si>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</si>
  <si>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</si>
  <si>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</si>
  <si>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</si>
  <si>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</si>
  <si>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</si>
  <si>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</si>
  <si>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</si>
  <si>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</si>
  <si>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</si>
  <si>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</si>
  <si>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</si>
  <si>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</si>
  <si>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</si>
  <si>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</si>
  <si>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</si>
  <si>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</si>
  <si>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</si>
  <si>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</si>
  <si>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</si>
  <si>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</si>
  <si>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</si>
  <si>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</si>
  <si>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</si>
  <si>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</si>
  <si>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</si>
  <si>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</si>
  <si>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</si>
  <si>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</si>
  <si>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</si>
  <si>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</si>
  <si>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</si>
  <si>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</si>
  <si>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</si>
  <si>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</si>
  <si>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</si>
  <si>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</si>
  <si>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</si>
  <si>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</si>
  <si>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</si>
  <si>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</si>
  <si>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</si>
  <si>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</si>
  <si>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</si>
  <si>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</si>
  <si>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</si>
  <si>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</si>
  <si>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</si>
  <si>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</si>
  <si>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</si>
  <si>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</si>
  <si>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</si>
  <si>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</si>
  <si>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</si>
  <si>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</si>
  <si>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</si>
  <si>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</si>
  <si>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</si>
  <si>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</si>
  <si>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</si>
  <si>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</si>
  <si>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</si>
  <si>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</si>
  <si>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</si>
  <si>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</si>
  <si>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</si>
  <si>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</si>
  <si>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</si>
  <si>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</si>
  <si>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</si>
  <si>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</si>
  <si>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</si>
  <si>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</si>
  <si>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</si>
  <si>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</si>
  <si>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</si>
  <si>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</si>
  <si>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</si>
  <si>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</si>
  <si>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</si>
  <si>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</si>
  <si>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</si>
  <si>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</si>
  <si>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</si>
  <si>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</si>
  <si>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</si>
  <si>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</si>
  <si>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</si>
  <si>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</si>
  <si>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</si>
  <si>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</si>
  <si>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</si>
  <si>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</si>
  <si>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</si>
  <si>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</si>
  <si>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</si>
  <si>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</si>
  <si>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</si>
  <si>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</si>
  <si>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</si>
  <si>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</si>
  <si>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</si>
  <si>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</si>
  <si>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</si>
  <si>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</si>
  <si>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</si>
  <si>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</si>
  <si>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</si>
  <si>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</si>
  <si>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</si>
  <si>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</si>
  <si>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</si>
  <si>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</si>
  <si>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</si>
  <si>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</si>
  <si>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</si>
  <si>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</si>
  <si>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</si>
  <si>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</si>
  <si>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</si>
  <si>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</si>
  <si>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</si>
  <si>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</si>
  <si>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</si>
  <si>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</si>
  <si>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</si>
  <si>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</si>
  <si>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</si>
  <si>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</si>
  <si>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</si>
  <si>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</si>
  <si>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</si>
  <si>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</si>
  <si>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</si>
  <si>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</si>
  <si>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</si>
  <si>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</si>
  <si>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</si>
  <si>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</si>
  <si>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</si>
  <si>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</si>
  <si>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</si>
  <si>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</si>
  <si>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</si>
  <si>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</si>
  <si>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</si>
  <si>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</si>
  <si>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</si>
  <si>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</si>
  <si>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</si>
  <si>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</si>
  <si>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</si>
  <si>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</si>
  <si>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</si>
  <si>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</si>
  <si>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</si>
  <si>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</si>
  <si>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</si>
  <si>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</si>
  <si>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</si>
  <si>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</si>
  <si>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</si>
  <si>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</si>
  <si>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</si>
  <si>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</si>
  <si>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</si>
  <si>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</si>
  <si>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</si>
  <si>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</si>
  <si>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</si>
  <si>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</si>
  <si>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</si>
  <si>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</si>
  <si>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</si>
  <si>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</si>
  <si>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</si>
  <si>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</si>
  <si>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</si>
  <si>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</si>
  <si>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</si>
  <si>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</si>
  <si>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</si>
  <si>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</si>
  <si>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</si>
  <si>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</si>
  <si>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</si>
  <si>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</si>
  <si>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</si>
  <si>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</si>
  <si>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</si>
  <si>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</si>
  <si>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</si>
  <si>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</si>
  <si>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</si>
  <si>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</si>
  <si>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</si>
  <si>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</si>
  <si>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</si>
  <si>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</si>
  <si>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</si>
  <si>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</si>
  <si>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</si>
  <si>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</si>
  <si>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</si>
  <si>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</si>
  <si>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</si>
  <si>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</si>
  <si>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</si>
  <si>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</si>
  <si>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</si>
  <si>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</si>
  <si>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</si>
  <si>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</si>
  <si>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</si>
  <si>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</si>
  <si>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</si>
  <si>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</si>
  <si>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</si>
  <si>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</si>
  <si>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</si>
  <si>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</si>
  <si>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</si>
  <si>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</si>
  <si>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</si>
  <si>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</si>
  <si>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</si>
  <si>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</si>
  <si>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</si>
  <si>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</si>
  <si>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</si>
  <si>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</si>
  <si>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</si>
  <si>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</si>
  <si>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</si>
  <si>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</si>
  <si>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</si>
  <si>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</si>
  <si>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</si>
  <si>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</si>
  <si>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</si>
  <si>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</si>
  <si>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</si>
  <si>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</si>
  <si>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</si>
  <si>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</si>
  <si>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</si>
  <si>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</si>
  <si>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</si>
  <si>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</si>
  <si>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</si>
  <si>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</si>
  <si>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</si>
  <si>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</si>
  <si>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</si>
  <si>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</si>
  <si>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</si>
  <si>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</si>
  <si>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</si>
  <si>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</si>
  <si>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</si>
  <si>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</si>
  <si>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</si>
  <si>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</si>
  <si>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</si>
  <si>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</si>
  <si>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</si>
  <si>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</si>
  <si>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</si>
  <si>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</si>
  <si>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</si>
  <si>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</si>
  <si>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</si>
  <si>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</si>
  <si>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</si>
  <si>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</si>
  <si>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</si>
  <si>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</si>
  <si>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</si>
  <si>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</si>
  <si>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</si>
  <si>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</si>
  <si>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</si>
  <si>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</si>
  <si>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</si>
  <si>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</si>
  <si>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</si>
  <si>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</si>
  <si>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</si>
  <si>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</si>
  <si>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</si>
  <si>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</si>
  <si>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</si>
  <si>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</si>
  <si>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</si>
  <si>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</si>
  <si>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</si>
  <si>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</si>
  <si>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</si>
  <si>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</si>
  <si>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</si>
  <si>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</si>
  <si>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</si>
  <si>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</si>
  <si>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</si>
  <si>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</si>
  <si>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</si>
  <si>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</si>
  <si>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</si>
  <si>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</si>
  <si>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</si>
  <si>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</si>
  <si>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</si>
  <si>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</si>
  <si>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</si>
  <si>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</si>
  <si>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</si>
  <si>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</si>
  <si>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</si>
  <si>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</si>
  <si>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</si>
  <si>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</si>
  <si>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</si>
  <si>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</si>
  <si>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</si>
  <si>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</si>
  <si>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</si>
  <si>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</si>
  <si>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</si>
  <si>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</si>
  <si>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</si>
  <si>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</si>
  <si>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</si>
  <si>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</si>
  <si>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</si>
  <si>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</si>
  <si>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</si>
  <si>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</si>
  <si>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</si>
  <si>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</si>
  <si>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</si>
  <si>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</si>
  <si>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</si>
  <si>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</si>
  <si>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</si>
  <si>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</si>
  <si>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</si>
  <si>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</si>
  <si>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</si>
  <si>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</si>
  <si>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</si>
  <si>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</si>
  <si>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</si>
  <si>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</si>
  <si>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</si>
  <si>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</si>
  <si>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</si>
  <si>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</si>
  <si>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</si>
  <si>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</si>
  <si>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</si>
  <si>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</si>
  <si>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</si>
  <si>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</si>
  <si>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</si>
  <si>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</si>
  <si>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</si>
  <si>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</si>
  <si>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</si>
  <si>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</si>
  <si>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</si>
  <si>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</si>
  <si>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</si>
  <si>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</si>
  <si>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</si>
  <si>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</si>
  <si>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</si>
  <si>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</si>
  <si>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</si>
  <si>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</si>
  <si>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</si>
  <si>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</si>
  <si>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</si>
  <si>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</si>
  <si>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</si>
  <si>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</si>
  <si>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</si>
  <si>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</si>
  <si>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</si>
  <si>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</si>
  <si>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</si>
  <si>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</si>
  <si>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</si>
  <si>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</si>
  <si>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</si>
  <si>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</si>
  <si>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</si>
  <si>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</si>
  <si>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</si>
  <si>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</si>
  <si>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</si>
  <si>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</si>
  <si>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</si>
  <si>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</si>
  <si>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</si>
  <si>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</si>
  <si>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</si>
  <si>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</si>
  <si>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</si>
  <si>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</si>
  <si>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</si>
  <si>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</si>
  <si>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</si>
  <si>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</si>
  <si>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</si>
  <si>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</si>
  <si>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</si>
  <si>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</si>
  <si>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</si>
  <si>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</si>
  <si>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</si>
  <si>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</si>
  <si>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</si>
  <si>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</si>
  <si>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</si>
  <si>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</si>
  <si>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</si>
  <si>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</si>
  <si>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</si>
  <si>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</si>
  <si>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</si>
  <si>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</si>
  <si>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</si>
  <si>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</si>
  <si>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</si>
  <si>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</si>
  <si>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</si>
  <si>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</si>
  <si>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</si>
  <si>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</si>
  <si>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</si>
  <si>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</si>
  <si>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</si>
  <si>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</si>
  <si>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</si>
  <si>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</si>
  <si>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</si>
  <si>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</si>
  <si>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</si>
  <si>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</si>
  <si>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</si>
  <si>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</si>
  <si>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</si>
  <si>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</si>
  <si>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</si>
  <si>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</si>
  <si>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</si>
  <si>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</si>
  <si>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</si>
  <si>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</si>
  <si>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</si>
  <si>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</si>
  <si>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</si>
  <si>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</si>
  <si>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</si>
  <si>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</si>
  <si>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</si>
  <si>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</si>
  <si>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</si>
  <si>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</si>
  <si>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</si>
  <si>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</si>
  <si>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</si>
  <si>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</si>
  <si>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</si>
  <si>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</si>
  <si>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</si>
  <si>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</si>
  <si>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</si>
  <si>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</si>
  <si>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</si>
  <si>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</si>
  <si>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</si>
  <si>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</si>
  <si>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</si>
  <si>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</si>
  <si>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</si>
  <si>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</si>
  <si>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</si>
  <si>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</si>
  <si>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</si>
  <si>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</si>
  <si>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</si>
  <si>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</si>
  <si>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</si>
  <si>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</si>
  <si>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</si>
  <si>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</si>
  <si>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</si>
  <si>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</si>
  <si>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</si>
  <si>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</si>
  <si>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</si>
  <si>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</si>
  <si>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</si>
  <si>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</si>
  <si>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</si>
  <si>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</si>
  <si>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</si>
  <si>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</si>
  <si>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</si>
  <si>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</si>
  <si>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</si>
  <si>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</si>
  <si>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</si>
  <si>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</si>
  <si>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</si>
  <si>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</si>
  <si>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</si>
  <si>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</si>
  <si>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</si>
  <si>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</si>
  <si>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</si>
  <si>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</si>
  <si>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</si>
  <si>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</si>
  <si>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</si>
  <si>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</si>
  <si>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</si>
  <si>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</si>
  <si>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</si>
  <si>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</si>
  <si>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</si>
  <si>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</si>
  <si>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</si>
  <si>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</si>
  <si>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</si>
  <si>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</si>
  <si>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</si>
  <si>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</si>
  <si>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</si>
  <si>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</si>
  <si>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</si>
  <si>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</si>
  <si>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</si>
  <si>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</si>
  <si>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</si>
  <si>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</si>
  <si>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</si>
  <si>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</si>
  <si>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</si>
  <si>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</si>
  <si>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</si>
  <si>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</si>
  <si>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</si>
  <si>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</si>
  <si>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</si>
  <si>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</si>
  <si>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</si>
  <si>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</si>
  <si>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</si>
  <si>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</si>
  <si>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</si>
  <si>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</si>
  <si>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</si>
  <si>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</si>
  <si>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</si>
  <si>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</si>
  <si>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</si>
  <si>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</si>
  <si>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</si>
  <si>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</si>
  <si>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</si>
  <si>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</si>
  <si>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</si>
  <si>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</si>
  <si>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</si>
  <si>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</si>
  <si>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</si>
  <si>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</si>
  <si>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</si>
  <si>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</si>
  <si>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</si>
  <si>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</si>
  <si>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</si>
  <si>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</si>
  <si>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</si>
  <si>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</si>
  <si>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</si>
  <si>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</si>
  <si>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</si>
  <si>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</si>
  <si>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</si>
  <si>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</si>
  <si>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</si>
  <si>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</si>
  <si>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</si>
  <si>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</si>
  <si>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</si>
  <si>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</si>
  <si>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</si>
  <si>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</si>
  <si>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</si>
  <si>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</si>
  <si>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</si>
  <si>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</si>
  <si>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</si>
  <si>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</si>
  <si>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</si>
  <si>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</si>
  <si>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</si>
  <si>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</si>
  <si>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</si>
  <si>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</si>
  <si>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</si>
  <si>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</si>
  <si>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</si>
  <si>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</si>
  <si>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</si>
  <si>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</si>
  <si>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</si>
  <si>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</si>
  <si>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</si>
  <si>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</si>
  <si>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</si>
  <si>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</si>
  <si>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</si>
  <si>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</si>
  <si>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</si>
  <si>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</si>
  <si>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</si>
  <si>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</si>
  <si>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</si>
  <si>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</si>
  <si>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</si>
  <si>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</si>
  <si>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</si>
  <si>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</si>
  <si>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</si>
  <si>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</si>
  <si>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</si>
  <si>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</si>
  <si>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</si>
  <si>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</si>
  <si>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</si>
  <si>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</si>
  <si>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</si>
  <si>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</si>
  <si>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</si>
  <si>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</si>
  <si>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</si>
  <si>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</si>
  <si>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</si>
  <si>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</si>
  <si>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</si>
  <si>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</si>
  <si>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</si>
  <si>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</si>
  <si>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</si>
  <si>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</si>
  <si>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</si>
  <si>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</si>
  <si>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</si>
  <si>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</si>
  <si>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</si>
  <si>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</si>
  <si>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</si>
  <si>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</si>
  <si>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</si>
  <si>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</si>
  <si>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</si>
  <si>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</si>
  <si>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</si>
  <si>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</si>
  <si>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</si>
  <si>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</si>
  <si>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</si>
  <si>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</si>
  <si>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</si>
  <si>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</si>
  <si>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</si>
  <si>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</si>
  <si>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</si>
  <si>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</si>
  <si>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</si>
  <si>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</si>
  <si>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</si>
  <si>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</si>
  <si>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</si>
  <si>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</si>
  <si>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</si>
  <si>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</si>
  <si>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</si>
  <si>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</si>
  <si>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</si>
  <si>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</si>
  <si>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</si>
  <si>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</si>
  <si>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</si>
  <si>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</si>
  <si>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</si>
  <si>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</si>
  <si>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</si>
  <si>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</si>
  <si>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</si>
  <si>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</si>
  <si>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</si>
  <si>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</si>
  <si>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</si>
  <si>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</si>
  <si>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</si>
  <si>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</si>
  <si>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</si>
  <si>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</si>
  <si>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</si>
  <si>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</si>
  <si>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</si>
  <si>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</si>
  <si>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</si>
  <si>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</si>
  <si>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</si>
  <si>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</si>
  <si>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</si>
  <si>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</si>
  <si>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</si>
  <si>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</si>
  <si>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</si>
  <si>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</si>
  <si>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</si>
  <si>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</si>
  <si>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</si>
  <si>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</si>
  <si>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</si>
  <si>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</si>
  <si>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</si>
  <si>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</si>
  <si>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</si>
  <si>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</si>
  <si>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</si>
  <si>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</si>
  <si>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</si>
  <si>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</si>
  <si>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</si>
  <si>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</si>
  <si>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</si>
  <si>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</si>
  <si>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</si>
  <si>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</si>
  <si>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</si>
  <si>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</si>
  <si>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</si>
  <si>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</si>
  <si>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</si>
  <si>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</si>
  <si>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</si>
  <si>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</si>
  <si>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</si>
  <si>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</si>
  <si>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</si>
  <si>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</si>
  <si>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</si>
  <si>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</si>
  <si>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</si>
  <si>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</si>
  <si>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</si>
  <si>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</si>
  <si>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</si>
  <si>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</si>
  <si>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</si>
  <si>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</si>
  <si>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</si>
  <si>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</si>
  <si>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</si>
  <si>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</si>
  <si>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</si>
  <si>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</si>
  <si>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</si>
  <si>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</si>
  <si>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</si>
  <si>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</si>
  <si>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</si>
  <si>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</si>
  <si>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</si>
  <si>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</si>
  <si>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</si>
  <si>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</si>
  <si>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</si>
  <si>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</si>
  <si>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</si>
  <si>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</si>
  <si>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</si>
  <si>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</si>
  <si>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</si>
  <si>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</si>
  <si>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</si>
  <si>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</si>
  <si>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</si>
  <si>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</si>
  <si>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</si>
  <si>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</si>
  <si>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</si>
  <si>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</si>
  <si>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</si>
  <si>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</si>
  <si>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</si>
  <si>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</si>
  <si>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</si>
  <si>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</si>
  <si>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</si>
  <si>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</si>
  <si>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</si>
  <si>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</si>
  <si>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</si>
  <si>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</si>
  <si>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</si>
  <si>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</si>
  <si>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</si>
  <si>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</si>
  <si>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</si>
  <si>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</si>
  <si>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</si>
  <si>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</si>
  <si>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</si>
  <si>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</si>
  <si>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</si>
  <si>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</si>
  <si>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</si>
  <si>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</si>
  <si>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</si>
  <si>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</si>
  <si>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</si>
  <si>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</si>
  <si>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</si>
  <si>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</si>
  <si>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</si>
  <si>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</si>
  <si>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</si>
  <si>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</si>
  <si>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</si>
  <si>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</si>
  <si>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</si>
  <si>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</si>
  <si>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</si>
  <si>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</si>
  <si>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</si>
  <si>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</si>
  <si>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</si>
  <si>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</si>
  <si>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</si>
  <si>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</si>
  <si>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</si>
  <si>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</si>
  <si>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</si>
  <si>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</si>
  <si>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</si>
  <si>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</si>
  <si>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</si>
  <si>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</si>
  <si>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</si>
  <si>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</si>
  <si>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</si>
  <si>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</si>
  <si>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</si>
  <si>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</si>
  <si>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</si>
  <si>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</si>
  <si>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</si>
  <si>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</si>
  <si>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</si>
  <si>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</si>
  <si>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</si>
  <si>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</si>
  <si>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</si>
  <si>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</si>
  <si>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</si>
  <si>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</si>
  <si>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</si>
  <si>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</si>
  <si>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</si>
  <si>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</si>
  <si>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</si>
  <si>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</si>
  <si>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</si>
  <si>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</si>
  <si>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</si>
  <si>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</si>
  <si>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</si>
  <si>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</si>
  <si>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</si>
  <si>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</si>
  <si>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</si>
  <si>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</si>
  <si>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</si>
  <si>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</si>
  <si>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</si>
  <si>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</si>
  <si>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</si>
  <si>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</si>
  <si>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</si>
  <si>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</si>
  <si>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</si>
  <si>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</si>
  <si>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</si>
  <si>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</si>
  <si>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</si>
  <si>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</si>
  <si>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</si>
  <si>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</si>
  <si>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</si>
  <si>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</si>
  <si>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</si>
  <si>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</si>
  <si>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</si>
  <si>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</si>
  <si>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</si>
  <si>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</si>
  <si>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</si>
  <si>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</si>
  <si>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</si>
  <si>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</si>
  <si>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</si>
  <si>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</si>
  <si>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</si>
  <si>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</si>
  <si>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</si>
  <si>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</si>
  <si>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</si>
  <si>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</si>
  <si>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</si>
  <si>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</si>
  <si>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</si>
  <si>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</si>
  <si>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</si>
  <si>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</si>
  <si>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</si>
  <si>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</si>
  <si>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</si>
  <si>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</si>
  <si>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</si>
  <si>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</si>
  <si>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</si>
  <si>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</si>
  <si>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</si>
  <si>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</si>
  <si>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</si>
  <si>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</si>
  <si>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</si>
  <si>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</si>
  <si>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</si>
  <si>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</si>
  <si>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</si>
  <si>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</si>
  <si>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</si>
  <si>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</si>
  <si>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</si>
  <si>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</si>
  <si>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</si>
  <si>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</si>
  <si>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</si>
  <si>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</si>
  <si>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</si>
  <si>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</si>
  <si>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</si>
  <si>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</si>
  <si>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</si>
  <si>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</si>
  <si>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</si>
  <si>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</si>
  <si>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</si>
  <si>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</si>
  <si>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</si>
  <si>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</si>
  <si>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</si>
  <si>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</si>
  <si>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</si>
  <si>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</si>
  <si>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</si>
  <si>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</si>
  <si>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</si>
  <si>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</si>
  <si>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</si>
  <si>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</si>
  <si>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</si>
  <si>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</si>
  <si>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</si>
  <si>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</si>
  <si>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</si>
  <si>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</si>
  <si>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</si>
  <si>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</si>
  <si>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</si>
  <si>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</si>
  <si>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</si>
  <si>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</si>
  <si>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</si>
  <si>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</si>
  <si>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</si>
  <si>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</si>
  <si>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</si>
  <si>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</si>
  <si>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</si>
  <si>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</si>
  <si>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</si>
  <si>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</si>
  <si>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</si>
  <si>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</si>
  <si>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</si>
  <si>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</si>
  <si>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</si>
  <si>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</si>
  <si>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</si>
  <si>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</si>
  <si>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</si>
  <si>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</si>
  <si>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</si>
  <si>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</si>
  <si>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</si>
  <si>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</si>
  <si>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</si>
  <si>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</si>
  <si>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</si>
  <si>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</si>
  <si>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</si>
  <si>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</si>
  <si>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</si>
  <si>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</si>
  <si>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</si>
  <si>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</si>
  <si>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</si>
  <si>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</si>
  <si>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</si>
  <si>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</si>
  <si>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</si>
  <si>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</si>
  <si>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</si>
  <si>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</si>
  <si>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</si>
  <si>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</si>
  <si>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</si>
  <si>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</si>
  <si>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</si>
  <si>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</si>
  <si>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</si>
  <si>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</si>
  <si>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</si>
  <si>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</si>
  <si>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</si>
  <si>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</si>
  <si>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</si>
  <si>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</si>
  <si>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</si>
  <si>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</si>
  <si>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</si>
  <si>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</si>
  <si>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</si>
  <si>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</si>
  <si>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</si>
  <si>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</si>
  <si>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</si>
  <si>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</si>
  <si>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</si>
  <si>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</si>
  <si>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</si>
  <si>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</si>
  <si>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</si>
  <si>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</si>
  <si>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</si>
  <si>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</si>
  <si>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</si>
  <si>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</si>
  <si>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</si>
  <si>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</si>
  <si>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</si>
  <si>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</si>
  <si>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</si>
  <si>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</si>
  <si>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</si>
  <si>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</si>
  <si>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</si>
  <si>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</si>
  <si>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</si>
  <si>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</si>
  <si>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</si>
  <si>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</si>
  <si>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</si>
  <si>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</si>
  <si>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</si>
  <si>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</si>
  <si>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</si>
  <si>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</si>
  <si>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</si>
  <si>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</si>
  <si>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</si>
  <si>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</si>
  <si>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</si>
  <si>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</si>
  <si>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</si>
  <si>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</si>
  <si>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</si>
  <si>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</si>
  <si>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</si>
  <si>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</si>
  <si>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</si>
  <si>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</si>
  <si>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</si>
  <si>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</si>
  <si>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</si>
  <si>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</si>
  <si>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</si>
  <si>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</si>
  <si>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</si>
  <si>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</si>
  <si>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</si>
  <si>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</si>
  <si>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</si>
  <si>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</si>
  <si>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</si>
  <si>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</si>
  <si>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</si>
  <si>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</si>
  <si>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</si>
  <si>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</si>
  <si>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</si>
  <si>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</si>
  <si>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</si>
  <si>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</si>
  <si>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</si>
  <si>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</si>
  <si>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</si>
  <si>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</si>
  <si>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</si>
  <si>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</si>
  <si>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</si>
  <si>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</si>
  <si>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</si>
  <si>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</si>
  <si>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</si>
  <si>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</si>
  <si>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</si>
  <si>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</si>
  <si>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</si>
  <si>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</si>
  <si>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</si>
  <si>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</si>
  <si>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</si>
  <si>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</si>
  <si>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</si>
  <si>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</si>
  <si>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</si>
  <si>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</si>
  <si>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</si>
  <si>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</si>
  <si>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</si>
  <si>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</si>
  <si>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</si>
  <si>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</si>
  <si>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</si>
  <si>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</si>
  <si>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</si>
  <si>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</si>
  <si>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</si>
  <si>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</si>
  <si>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</si>
  <si>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</si>
  <si>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</si>
  <si>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</si>
  <si>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</si>
  <si>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</si>
  <si>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</si>
  <si>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</si>
  <si>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</si>
  <si>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</si>
  <si>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</si>
  <si>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</si>
  <si>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</si>
  <si>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</si>
  <si>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</si>
  <si>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</si>
  <si>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</si>
  <si>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</si>
  <si>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</si>
  <si>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</si>
  <si>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</si>
  <si>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</si>
  <si>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</si>
  <si>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</si>
  <si>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</si>
  <si>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</si>
  <si>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</si>
  <si>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</si>
  <si>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</si>
  <si>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</si>
  <si>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</si>
  <si>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</si>
  <si>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</si>
  <si>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</si>
  <si>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</si>
  <si>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</si>
  <si>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</si>
  <si>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</si>
  <si>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</si>
  <si>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</si>
  <si>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</si>
  <si>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</si>
  <si>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</si>
  <si>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</si>
  <si>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</si>
  <si>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</si>
  <si>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</si>
  <si>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</si>
  <si>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</si>
  <si>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</si>
  <si>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</si>
  <si>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</si>
  <si>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</si>
  <si>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</si>
  <si>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</si>
  <si>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</si>
  <si>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</si>
  <si>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</si>
  <si>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</si>
  <si>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</si>
  <si>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</si>
  <si>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</si>
  <si>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</si>
  <si>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</si>
  <si>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</si>
  <si>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</si>
  <si>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</si>
  <si>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</si>
  <si>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</si>
  <si>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</si>
  <si>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</si>
  <si>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</si>
  <si>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</si>
  <si>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</si>
  <si>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</si>
  <si>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</si>
  <si>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</si>
  <si>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</si>
  <si>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</si>
  <si>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</si>
  <si>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</si>
  <si>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</si>
  <si>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</si>
  <si>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</si>
  <si>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</si>
  <si>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</si>
  <si>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</si>
  <si>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</si>
  <si>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</si>
  <si>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</si>
  <si>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</si>
  <si>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</si>
  <si>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</si>
  <si>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</si>
  <si>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</si>
  <si>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</si>
  <si>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</si>
  <si>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</si>
  <si>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</si>
  <si>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</si>
  <si>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</si>
  <si>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</si>
  <si>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</si>
  <si>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</si>
  <si>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</si>
  <si>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</si>
  <si>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</si>
  <si>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</si>
  <si>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</si>
  <si>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</si>
  <si>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</si>
  <si>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</si>
  <si>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</si>
  <si>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</si>
  <si>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</si>
  <si>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</si>
  <si>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</si>
  <si>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</si>
  <si>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</si>
  <si>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</si>
  <si>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</si>
  <si>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</si>
  <si>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</si>
  <si>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</si>
  <si>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</si>
  <si>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</si>
  <si>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</si>
  <si>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</si>
  <si>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</si>
  <si>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</si>
  <si>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</si>
  <si>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</si>
  <si>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</si>
  <si>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</si>
  <si>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</si>
  <si>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</si>
  <si>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</si>
  <si>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</si>
  <si>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</si>
  <si>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</si>
  <si>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</si>
  <si>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</si>
  <si>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</si>
  <si>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</si>
  <si>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</si>
  <si>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</si>
  <si>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</si>
  <si>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</si>
  <si>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</si>
  <si>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</si>
  <si>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</si>
  <si>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</si>
  <si>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</si>
  <si>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</si>
  <si>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</si>
  <si>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</si>
  <si>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</si>
  <si>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</si>
  <si>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</si>
  <si>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</si>
  <si>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</si>
  <si>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</si>
  <si>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</si>
  <si>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</si>
  <si>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</si>
  <si>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</si>
  <si>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</si>
  <si>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</si>
  <si>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</si>
  <si>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</si>
  <si>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</si>
  <si>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</si>
  <si>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</si>
  <si>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</si>
  <si>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</si>
  <si>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</si>
  <si>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</si>
  <si>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</si>
  <si>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</si>
  <si>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</si>
  <si>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</si>
  <si>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</si>
  <si>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</si>
  <si>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</si>
  <si>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</si>
  <si>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</si>
  <si>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</si>
  <si>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</si>
  <si>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</si>
  <si>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</si>
  <si>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</si>
  <si>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</si>
  <si>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</si>
  <si>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</si>
  <si>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</si>
  <si>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</si>
  <si>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</si>
  <si>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</si>
  <si>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</si>
  <si>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</si>
  <si>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</si>
  <si>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</si>
  <si>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</si>
  <si>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</si>
  <si>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</si>
  <si>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</si>
  <si>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</si>
  <si>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</si>
  <si>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</si>
  <si>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</si>
  <si>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</si>
  <si>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</si>
  <si>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</si>
  <si>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</si>
  <si>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</si>
  <si>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</si>
  <si>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</si>
  <si>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</si>
  <si>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</si>
  <si>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</si>
  <si>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</si>
  <si>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</si>
  <si>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</si>
  <si>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</si>
  <si>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</si>
  <si>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</si>
  <si>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</si>
  <si>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</si>
  <si>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</si>
  <si>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</si>
  <si>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</si>
  <si>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</si>
  <si>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</si>
  <si>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</si>
  <si>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</si>
  <si>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</si>
  <si>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</si>
  <si>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</si>
  <si>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</si>
  <si>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</si>
  <si>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</si>
  <si>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</si>
  <si>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</si>
  <si>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</si>
  <si>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</si>
  <si>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</si>
  <si>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</si>
  <si>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</si>
  <si>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</si>
  <si>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</si>
  <si>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</si>
  <si>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</si>
  <si>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</si>
  <si>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</si>
  <si>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</si>
  <si>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</si>
  <si>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</si>
  <si>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</si>
  <si>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</si>
  <si>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</si>
  <si>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</si>
  <si>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</si>
  <si>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</si>
  <si>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</si>
  <si>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</si>
  <si>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</si>
  <si>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</si>
  <si>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</si>
  <si>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</si>
  <si>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</si>
  <si>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</si>
  <si>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</si>
  <si>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</si>
  <si>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</si>
  <si>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</si>
  <si>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</si>
  <si>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</si>
  <si>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</si>
  <si>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</si>
  <si>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</si>
  <si>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</si>
  <si>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</si>
  <si>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</si>
  <si>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</si>
  <si>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</si>
  <si>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</si>
  <si>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</si>
  <si>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</si>
  <si>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</si>
  <si>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</si>
  <si>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</si>
  <si>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</si>
  <si>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</si>
  <si>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</si>
  <si>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</si>
  <si>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</si>
  <si>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</si>
  <si>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</si>
  <si>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</si>
  <si>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</si>
  <si>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</si>
  <si>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</si>
  <si>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</si>
  <si>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</si>
  <si>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</si>
  <si>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</si>
  <si>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</si>
  <si>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</si>
  <si>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</si>
  <si>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</si>
  <si>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</si>
  <si>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</si>
  <si>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</si>
  <si>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</si>
  <si>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</si>
  <si>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</si>
  <si>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</si>
  <si>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</si>
  <si>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</si>
  <si>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</si>
  <si>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</si>
  <si>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</si>
  <si>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</si>
  <si>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</si>
  <si>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</si>
  <si>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</si>
  <si>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</si>
  <si>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</si>
  <si>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</si>
  <si>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</si>
  <si>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</si>
  <si>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</si>
  <si>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</si>
  <si>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</si>
  <si>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</si>
  <si>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</si>
  <si>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</si>
  <si>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</si>
  <si>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</si>
  <si>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</si>
  <si>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</si>
  <si>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</si>
  <si>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</si>
  <si>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</si>
  <si>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</si>
  <si>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</si>
  <si>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</si>
  <si>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</si>
  <si>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</si>
  <si>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</si>
  <si>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</si>
  <si>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</si>
  <si>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</si>
  <si>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</si>
  <si>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</si>
  <si>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</si>
  <si>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</si>
  <si>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</si>
  <si>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</si>
  <si>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</si>
  <si>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</si>
  <si>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</si>
  <si>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</si>
  <si>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</si>
  <si>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</si>
  <si>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</si>
  <si>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</si>
  <si>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</si>
  <si>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</si>
  <si>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</si>
  <si>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</si>
  <si>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</si>
  <si>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</si>
  <si>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</si>
  <si>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</si>
  <si>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</si>
  <si>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</si>
  <si>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</si>
  <si>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</si>
  <si>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</si>
  <si>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</si>
  <si>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</si>
  <si>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</si>
  <si>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</si>
  <si>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</si>
  <si>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</si>
  <si>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</si>
  <si>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</si>
  <si>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</si>
  <si>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</si>
  <si>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</si>
  <si>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</si>
  <si>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</si>
  <si>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</si>
  <si>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</si>
  <si>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</si>
  <si>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</si>
  <si>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</si>
  <si>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</si>
  <si>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</si>
  <si>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</si>
  <si>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</si>
  <si>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</si>
  <si>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</si>
  <si>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</si>
  <si>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</si>
  <si>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</si>
  <si>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</si>
  <si>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</si>
  <si>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</si>
  <si>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</si>
  <si>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</si>
  <si>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</si>
  <si>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</si>
  <si>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</si>
  <si>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</si>
  <si>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</si>
  <si>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</si>
  <si>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</si>
  <si>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</si>
  <si>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</si>
  <si>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</si>
  <si>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</si>
  <si>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</si>
  <si>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</si>
  <si>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</si>
  <si>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</si>
  <si>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</si>
  <si>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</si>
  <si>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</si>
  <si>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</si>
  <si>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</si>
  <si>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</si>
  <si>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</si>
  <si>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</si>
  <si>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</si>
  <si>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</si>
  <si>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</si>
  <si>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</si>
  <si>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</si>
  <si>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</si>
  <si>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</si>
  <si>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</si>
  <si>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</si>
  <si>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</si>
  <si>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</si>
  <si>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</si>
  <si>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</si>
  <si>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</si>
  <si>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</si>
  <si>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</si>
  <si>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</si>
  <si>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</si>
  <si>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</si>
  <si>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</si>
  <si>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</si>
  <si>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</si>
  <si>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</si>
  <si>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</si>
  <si>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</si>
  <si>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</si>
  <si>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</si>
  <si>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</si>
  <si>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</si>
  <si>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</si>
  <si>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</si>
  <si>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</si>
  <si>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</si>
  <si>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</si>
  <si>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</si>
  <si>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</si>
  <si>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</si>
  <si>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</si>
  <si>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</si>
  <si>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</si>
  <si>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</si>
  <si>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</si>
  <si>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</si>
  <si>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</si>
  <si>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</si>
  <si>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</si>
  <si>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</si>
  <si>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</si>
  <si>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</si>
  <si>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</si>
  <si>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</si>
  <si>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</si>
  <si>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</si>
  <si>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</si>
  <si>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</si>
  <si>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</si>
  <si>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</si>
  <si>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</si>
  <si>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</si>
  <si>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</si>
  <si>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</si>
  <si>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</si>
  <si>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</si>
  <si>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</si>
  <si>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</si>
  <si>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</si>
  <si>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</si>
  <si>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</si>
  <si>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</si>
  <si>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</si>
  <si>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</si>
  <si>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</si>
  <si>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</si>
  <si>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</si>
  <si>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</si>
  <si>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</si>
  <si>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</si>
  <si>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</si>
  <si>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</si>
  <si>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</si>
  <si>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</si>
  <si>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</si>
  <si>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</si>
  <si>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</si>
  <si>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</si>
  <si>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</si>
  <si>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</si>
  <si>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</si>
  <si>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</si>
  <si>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</si>
  <si>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</si>
  <si>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</si>
  <si>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</si>
  <si>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</si>
  <si>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</si>
  <si>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</si>
  <si>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</si>
  <si>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</si>
  <si>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</si>
  <si>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</si>
  <si>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</si>
  <si>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</si>
  <si>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</si>
  <si>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</si>
  <si>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</si>
  <si>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</si>
  <si>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</si>
  <si>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</si>
  <si>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</si>
  <si>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</si>
  <si>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</si>
  <si>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</si>
  <si>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</si>
  <si>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</si>
  <si>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</si>
  <si>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</si>
  <si>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</si>
  <si>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</si>
  <si>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</si>
  <si>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</si>
  <si>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</si>
  <si>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</si>
  <si>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</si>
  <si>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</si>
  <si>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</si>
  <si>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</si>
  <si>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</si>
  <si>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</si>
  <si>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</si>
  <si>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</si>
  <si>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</si>
  <si>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</si>
  <si>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</si>
  <si>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</si>
  <si>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</si>
  <si>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</si>
  <si>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</si>
  <si>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</si>
  <si>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</si>
  <si>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</si>
  <si>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</si>
  <si>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</si>
  <si>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</si>
  <si>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</si>
  <si>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</si>
  <si>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</si>
  <si>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</si>
  <si>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</si>
  <si>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</si>
  <si>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</si>
  <si>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</si>
  <si>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</si>
  <si>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</si>
  <si>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</si>
  <si>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</si>
  <si>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</si>
  <si>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</si>
  <si>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</si>
  <si>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</si>
  <si>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</si>
  <si>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</si>
  <si>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</si>
  <si>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</si>
  <si>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</si>
  <si>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</si>
  <si>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</si>
  <si>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</si>
  <si>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</si>
  <si>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</si>
  <si>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</si>
  <si>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</si>
  <si>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</si>
  <si>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</si>
  <si>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</si>
  <si>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</si>
  <si>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</si>
  <si>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</si>
  <si>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</si>
  <si>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</si>
  <si>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</si>
  <si>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</si>
  <si>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</si>
  <si>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</si>
  <si>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</si>
  <si>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</si>
  <si>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</si>
  <si>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</si>
  <si>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</si>
  <si>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</si>
  <si>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</si>
  <si>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</si>
  <si>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</si>
  <si>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</si>
  <si>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</si>
  <si>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</si>
  <si>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</si>
  <si>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</si>
  <si>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</si>
  <si>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</si>
  <si>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</si>
  <si>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</si>
  <si>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</si>
  <si>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</si>
  <si>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</si>
  <si>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</si>
  <si>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</si>
  <si>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</si>
  <si>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</si>
  <si>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</si>
  <si>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</si>
  <si>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</si>
  <si>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</si>
  <si>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</si>
  <si>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</si>
  <si>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</si>
  <si>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</si>
  <si>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</si>
  <si>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</si>
  <si>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</si>
  <si>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</si>
  <si>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</si>
  <si>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</si>
  <si>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</si>
  <si>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</si>
  <si>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</si>
  <si>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</si>
  <si>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</si>
  <si>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</si>
  <si>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</si>
  <si>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</si>
  <si>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</si>
  <si>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</si>
  <si>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</si>
  <si>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</si>
  <si>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</si>
  <si>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</si>
  <si>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</si>
  <si>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</si>
  <si>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</si>
  <si>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</si>
  <si>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</si>
  <si>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</si>
  <si>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</si>
  <si>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</si>
  <si>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</si>
  <si>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</si>
  <si>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</si>
  <si>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</si>
  <si>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</si>
  <si>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</si>
  <si>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</si>
  <si>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</si>
  <si>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</si>
  <si>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</si>
  <si>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</si>
  <si>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</si>
  <si>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</si>
  <si>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</si>
  <si>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</si>
  <si>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</si>
  <si>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</si>
  <si>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</si>
  <si>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</si>
  <si>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</si>
  <si>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</si>
  <si>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</si>
  <si>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</si>
  <si>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</si>
  <si>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</si>
  <si>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</si>
  <si>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</si>
  <si>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</si>
  <si>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</si>
  <si>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</si>
  <si>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</si>
  <si>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</si>
  <si>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</si>
  <si>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</si>
  <si>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</si>
  <si>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</si>
  <si>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</si>
  <si>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</si>
  <si>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</si>
  <si>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</si>
  <si>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</si>
  <si>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</si>
  <si>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</si>
  <si>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</si>
  <si>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</si>
  <si>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</si>
  <si>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</si>
  <si>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</si>
  <si>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</si>
  <si>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</si>
  <si>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</si>
  <si>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</si>
  <si>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</si>
  <si>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</si>
  <si>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</si>
  <si>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</si>
  <si>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</si>
  <si>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</si>
  <si>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</si>
  <si>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</si>
  <si>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</si>
  <si>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</si>
  <si>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</si>
  <si>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</si>
  <si>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</si>
  <si>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</si>
  <si>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</si>
  <si>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</si>
  <si>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</si>
  <si>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</si>
  <si>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</si>
  <si>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</si>
  <si>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</si>
  <si>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</si>
  <si>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</si>
  <si>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</si>
  <si>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</si>
  <si>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</si>
  <si>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</si>
  <si>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</si>
  <si>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</si>
  <si>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</si>
  <si>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</si>
  <si>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</si>
  <si>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</si>
  <si>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</si>
  <si>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</si>
  <si>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</si>
  <si>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</si>
  <si>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</si>
  <si>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</si>
  <si>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</si>
  <si>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</si>
  <si>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</si>
  <si>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</si>
  <si>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</si>
  <si>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</si>
  <si>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</si>
  <si>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</si>
  <si>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</si>
  <si>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</si>
  <si>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</si>
  <si>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</si>
  <si>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</si>
  <si>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</si>
  <si>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</si>
  <si>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</si>
  <si>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</si>
  <si>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</si>
  <si>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</si>
  <si>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</si>
  <si>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</si>
  <si>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</si>
  <si>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</si>
  <si>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</si>
  <si>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</si>
  <si>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</si>
  <si>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</si>
  <si>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</si>
  <si>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</si>
  <si>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</si>
  <si>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</si>
  <si>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</si>
  <si>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</si>
  <si>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</si>
  <si>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</si>
  <si>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</si>
  <si>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</si>
  <si>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</si>
  <si>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</si>
  <si>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</si>
  <si>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</si>
  <si>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</si>
  <si>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</si>
  <si>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</si>
  <si>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</si>
  <si>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</si>
  <si>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</si>
  <si>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</si>
  <si>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</si>
  <si>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</si>
  <si>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</si>
  <si>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</si>
  <si>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</si>
  <si>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</si>
  <si>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</si>
  <si>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</si>
  <si>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</si>
  <si>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</si>
  <si>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</si>
  <si>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</si>
  <si>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</si>
  <si>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</si>
  <si>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</si>
  <si>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</si>
  <si>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</si>
  <si>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</si>
  <si>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</si>
  <si>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</si>
  <si>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</si>
  <si>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</si>
  <si>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</si>
  <si>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</si>
  <si>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</si>
  <si>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</si>
  <si>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</si>
  <si>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</si>
  <si>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</si>
  <si>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</si>
  <si>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</si>
  <si>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</si>
  <si>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</si>
  <si>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</si>
  <si>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</si>
  <si>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</si>
  <si>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</si>
  <si>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</si>
  <si>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</si>
  <si>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</si>
  <si>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</si>
  <si>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</si>
  <si>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</si>
  <si>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</si>
  <si>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</si>
  <si>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</si>
  <si>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</si>
  <si>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</si>
  <si>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</si>
  <si>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</si>
  <si>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</si>
  <si>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</si>
  <si>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</si>
  <si>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</si>
  <si>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</si>
  <si>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</si>
  <si>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</si>
  <si>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</si>
  <si>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</si>
  <si>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</si>
  <si>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</si>
  <si>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</si>
  <si>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</si>
  <si>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</si>
  <si>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</si>
  <si>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</si>
  <si>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</si>
  <si>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</si>
  <si>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</si>
  <si>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</si>
  <si>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</si>
  <si>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</si>
  <si>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</si>
  <si>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</si>
  <si>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</si>
  <si>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</si>
  <si>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</si>
  <si>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</si>
  <si>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</si>
  <si>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</si>
  <si>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</si>
  <si>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</si>
  <si>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</si>
  <si>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</si>
  <si>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</si>
  <si>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</si>
  <si>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</si>
  <si>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</si>
  <si>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</si>
  <si>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</si>
  <si>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</si>
  <si>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</si>
  <si>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</si>
  <si>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</si>
  <si>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</si>
  <si>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</si>
  <si>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</si>
  <si>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</si>
  <si>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</si>
  <si>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</si>
  <si>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</si>
  <si>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</si>
  <si>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</si>
  <si>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</si>
  <si>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</si>
  <si>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</si>
  <si>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</si>
  <si>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</si>
  <si>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</si>
  <si>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</si>
  <si>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</si>
  <si>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</si>
  <si>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</si>
  <si>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</si>
  <si>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</si>
  <si>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</si>
  <si>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</si>
  <si>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</si>
  <si>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</si>
  <si>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</si>
  <si>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</si>
  <si>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</si>
  <si>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</si>
  <si>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</si>
  <si>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</si>
  <si>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</si>
  <si>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</si>
  <si>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</si>
  <si>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</si>
  <si>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</si>
  <si>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</si>
  <si>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</si>
  <si>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</si>
  <si>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</si>
  <si>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</si>
  <si>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</si>
  <si>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</si>
  <si>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</si>
  <si>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</si>
  <si>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</si>
  <si>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</si>
  <si>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</si>
  <si>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</si>
  <si>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</si>
  <si>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</si>
  <si>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</si>
  <si>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</si>
  <si>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</si>
  <si>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</si>
  <si>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</si>
  <si>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</si>
  <si>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</si>
  <si>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</si>
  <si>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</si>
  <si>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</si>
  <si>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</si>
  <si>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</si>
  <si>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</si>
  <si>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</si>
  <si>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</si>
  <si>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</si>
  <si>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</si>
  <si>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</si>
  <si>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</si>
  <si>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</si>
  <si>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</si>
  <si>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</si>
  <si>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</si>
  <si>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</si>
  <si>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</si>
  <si>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</si>
  <si>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</si>
  <si>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</si>
  <si>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</si>
  <si>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</si>
  <si>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</si>
  <si>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</si>
  <si>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</si>
  <si>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</si>
  <si>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</si>
  <si>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</si>
  <si>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</si>
  <si>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</si>
  <si>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</si>
  <si>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</si>
  <si>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</si>
  <si>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</si>
  <si>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</si>
  <si>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</si>
  <si>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</si>
  <si>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</si>
  <si>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</si>
  <si>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</si>
  <si>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</si>
  <si>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</si>
  <si>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</si>
  <si>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</si>
  <si>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</si>
  <si>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</si>
  <si>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</si>
  <si>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</si>
  <si>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</si>
  <si>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</si>
  <si>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</si>
  <si>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</si>
  <si>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</si>
  <si>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</si>
  <si>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</si>
  <si>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</si>
  <si>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</si>
  <si>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</si>
  <si>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</si>
  <si>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</si>
  <si>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</si>
  <si>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</si>
  <si>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</si>
  <si>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</si>
  <si>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</si>
  <si>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</si>
  <si>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</si>
  <si>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</si>
  <si>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</si>
  <si>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</si>
  <si>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</si>
  <si>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</si>
  <si>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</si>
  <si>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</si>
  <si>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</si>
  <si>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</si>
  <si>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</si>
  <si>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</si>
  <si>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</si>
  <si>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</si>
  <si>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</si>
  <si>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</si>
  <si>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</si>
  <si>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</si>
  <si>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</si>
  <si>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</si>
  <si>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</si>
  <si>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</si>
  <si>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</si>
  <si>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</si>
  <si>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</si>
  <si>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</si>
  <si>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</si>
  <si>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</si>
  <si>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</si>
  <si>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</si>
  <si>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</si>
  <si>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</si>
  <si>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</si>
  <si>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</si>
  <si>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</si>
  <si>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</si>
  <si>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</si>
  <si>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</si>
  <si>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</si>
  <si>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</si>
  <si>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</si>
  <si>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</si>
  <si>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</si>
  <si>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</si>
  <si>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</si>
  <si>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</si>
  <si>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</si>
  <si>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</si>
  <si>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</si>
  <si>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</si>
  <si>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</si>
  <si>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</si>
  <si>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</si>
  <si>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</si>
  <si>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</si>
  <si>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</si>
  <si>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</si>
  <si>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</si>
  <si>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</si>
  <si>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</si>
  <si>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</si>
  <si>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</si>
  <si>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</si>
  <si>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</si>
  <si>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</si>
  <si>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</si>
  <si>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</si>
  <si>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</si>
  <si>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</si>
  <si>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</si>
  <si>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</si>
  <si>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</si>
  <si>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</si>
  <si>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</si>
  <si>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</si>
  <si>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</si>
  <si>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</si>
  <si>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</si>
  <si>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</si>
  <si>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</si>
  <si>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</si>
  <si>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</si>
  <si>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</si>
  <si>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</si>
  <si>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</si>
  <si>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</si>
  <si>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</si>
  <si>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</si>
  <si>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</si>
  <si>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</si>
  <si>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</si>
  <si>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</si>
  <si>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</si>
  <si>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</si>
  <si>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</si>
  <si>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</si>
  <si>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</si>
  <si>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</si>
  <si>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</si>
  <si>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</si>
  <si>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</si>
  <si>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</si>
  <si>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</si>
  <si>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</si>
  <si>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</si>
  <si>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</si>
  <si>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</si>
  <si>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</si>
  <si>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</si>
  <si>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</si>
  <si>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</si>
  <si>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</si>
  <si>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</si>
  <si>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</si>
  <si>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</si>
  <si>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</si>
  <si>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</si>
  <si>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</si>
  <si>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</si>
  <si>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</si>
  <si>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</si>
  <si>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</si>
  <si>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</si>
  <si>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</si>
  <si>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</si>
  <si>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</si>
  <si>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</si>
  <si>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</si>
  <si>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</si>
  <si>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</si>
  <si>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</si>
  <si>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</si>
  <si>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</si>
  <si>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</si>
  <si>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</si>
  <si>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</si>
  <si>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</si>
  <si>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</si>
  <si>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</si>
  <si>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</si>
  <si>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</si>
  <si>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</si>
  <si>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</si>
  <si>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</si>
  <si>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</si>
  <si>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</si>
  <si>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</si>
  <si>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</si>
  <si>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</si>
  <si>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</si>
  <si>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</si>
  <si>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</si>
  <si>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</si>
  <si>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</si>
  <si>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</si>
  <si>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</si>
  <si>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</si>
  <si>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</si>
  <si>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</si>
  <si>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</si>
  <si>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</si>
  <si>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</si>
  <si>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</si>
  <si>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</si>
  <si>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</si>
  <si>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</si>
  <si>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</si>
  <si>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</si>
  <si>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</si>
  <si>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</si>
  <si>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</si>
  <si>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</si>
  <si>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</si>
  <si>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</si>
  <si>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</si>
  <si>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</si>
  <si>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</si>
  <si>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</si>
  <si>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</si>
  <si>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</si>
  <si>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</si>
  <si>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</si>
  <si>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</si>
  <si>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</si>
  <si>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</si>
  <si>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</si>
  <si>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</si>
  <si>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</si>
  <si>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</si>
  <si>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</si>
  <si>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</si>
  <si>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</si>
  <si>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</si>
  <si>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</si>
  <si>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</si>
  <si>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</si>
  <si>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</si>
  <si>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</si>
  <si>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</si>
  <si>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</si>
  <si>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</si>
  <si>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</si>
  <si>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</si>
  <si>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</si>
  <si>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</si>
  <si>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</si>
  <si>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</si>
  <si>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</si>
  <si>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</si>
  <si>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</si>
  <si>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</si>
  <si>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</si>
  <si>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</si>
  <si>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</si>
  <si>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</si>
  <si>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</si>
  <si>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</si>
  <si>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</si>
  <si>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</si>
  <si>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</si>
  <si>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</si>
  <si>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</si>
  <si>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</si>
  <si>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</si>
  <si>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</si>
  <si>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</si>
  <si>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</si>
  <si>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</si>
  <si>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</si>
  <si>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</si>
  <si>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</si>
  <si>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</si>
  <si>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</si>
  <si>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</si>
  <si>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</si>
  <si>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</si>
  <si>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</si>
  <si>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</si>
  <si>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</si>
  <si>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</si>
  <si>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</si>
  <si>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</si>
  <si>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</si>
  <si>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</si>
  <si>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</si>
  <si>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</si>
  <si>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</si>
  <si>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</si>
  <si>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</si>
  <si>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</si>
  <si>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</si>
  <si>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</si>
  <si>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</si>
  <si>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</si>
  <si>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</si>
  <si>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</si>
  <si>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</si>
  <si>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</si>
  <si>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</si>
  <si>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</si>
  <si>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</si>
  <si>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</si>
  <si>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</si>
  <si>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</si>
  <si>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</si>
  <si>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</si>
  <si>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</si>
  <si>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</si>
  <si>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</si>
  <si>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</si>
  <si>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</si>
  <si>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</si>
  <si>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</si>
  <si>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</si>
  <si>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</si>
  <si>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</si>
  <si>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</si>
  <si>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</si>
  <si>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</si>
  <si>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</si>
  <si>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</si>
  <si>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</si>
  <si>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</si>
  <si>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</si>
  <si>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</si>
  <si>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</si>
  <si>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</si>
  <si>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</si>
  <si>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</si>
  <si>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</si>
  <si>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</si>
  <si>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</si>
  <si>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</si>
  <si>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</si>
  <si>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</si>
  <si>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</si>
  <si>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</si>
  <si>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</si>
  <si>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</si>
  <si>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</si>
  <si>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</si>
  <si>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</si>
  <si>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</si>
  <si>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</si>
  <si>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</si>
  <si>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</si>
  <si>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</si>
  <si>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</si>
  <si>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</si>
  <si>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</si>
  <si>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</si>
  <si>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</si>
  <si>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</si>
  <si>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</si>
  <si>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</si>
  <si>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</si>
  <si>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</si>
  <si>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</si>
  <si>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</si>
  <si>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</si>
  <si>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</si>
  <si>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</si>
  <si>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</si>
  <si>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</si>
  <si>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</si>
  <si>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</si>
  <si>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</si>
  <si>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</si>
  <si>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</si>
  <si>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</si>
  <si>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</si>
  <si>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</si>
  <si>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</si>
  <si>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</si>
  <si>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</si>
  <si>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</si>
  <si>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</si>
  <si>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</si>
  <si>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</si>
  <si>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</si>
  <si>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</si>
  <si>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</si>
  <si>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</si>
  <si>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</si>
  <si>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</si>
  <si>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</si>
  <si>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</si>
  <si>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</si>
  <si>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</si>
  <si>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</si>
  <si>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</si>
  <si>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</si>
  <si>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</si>
  <si>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</si>
  <si>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</si>
  <si>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</si>
  <si>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</si>
  <si>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</si>
  <si>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</si>
  <si>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</si>
  <si>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</si>
  <si>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</si>
  <si>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</si>
  <si>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</si>
  <si>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</si>
  <si>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</si>
  <si>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</si>
  <si>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</si>
  <si>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</si>
  <si>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</si>
  <si>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</si>
  <si>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</si>
  <si>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</si>
  <si>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</si>
  <si>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</si>
  <si>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</si>
  <si>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</si>
  <si>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</si>
  <si>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</si>
  <si>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</si>
  <si>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</si>
  <si>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</si>
  <si>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</si>
  <si>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</si>
  <si>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</si>
  <si>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</si>
  <si>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</si>
  <si>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</si>
  <si>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</si>
  <si>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</si>
  <si>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</si>
  <si>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</si>
  <si>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</si>
  <si>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</si>
  <si>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</si>
  <si>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</si>
  <si>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</si>
  <si>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</si>
  <si>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</si>
  <si>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</si>
  <si>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</si>
  <si>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</si>
  <si>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</si>
  <si>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</si>
  <si>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</si>
  <si>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</si>
  <si>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</si>
  <si>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</si>
  <si>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</si>
  <si>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</si>
  <si>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</si>
  <si>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</si>
  <si>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</si>
  <si>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</si>
  <si>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</si>
  <si>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</si>
  <si>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</si>
  <si>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</si>
  <si>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</si>
  <si>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</si>
  <si>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</si>
  <si>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</si>
  <si>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</si>
  <si>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</si>
  <si>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</si>
  <si>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</si>
  <si>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</si>
  <si>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</si>
  <si>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</si>
  <si>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</si>
  <si>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</si>
  <si>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</si>
  <si>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</si>
  <si>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</si>
  <si>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</si>
  <si>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</si>
  <si>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</si>
  <si>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</si>
  <si>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</si>
  <si>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</si>
  <si>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</si>
  <si>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</si>
  <si>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</si>
  <si>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</si>
  <si>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</si>
  <si>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</si>
  <si>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</si>
  <si>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</si>
  <si>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</si>
  <si>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</si>
  <si>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</si>
  <si>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</si>
  <si>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</si>
  <si>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</si>
  <si>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</si>
  <si>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</si>
  <si>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</si>
  <si>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</si>
  <si>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</si>
  <si>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</si>
  <si>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</si>
  <si>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</si>
  <si>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</si>
  <si>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</si>
  <si>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</si>
  <si>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</si>
  <si>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</si>
  <si>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</si>
  <si>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</si>
  <si>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</si>
  <si>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</si>
  <si>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</si>
  <si>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</si>
  <si>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</si>
  <si>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</si>
  <si>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</si>
  <si>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</si>
  <si>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</si>
  <si>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</si>
  <si>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</si>
  <si>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</si>
  <si>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</si>
  <si>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</si>
  <si>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</si>
  <si>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</si>
  <si>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</si>
  <si>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</si>
  <si>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</si>
  <si>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</si>
  <si>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</si>
  <si>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</si>
  <si>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</si>
  <si>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</si>
  <si>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</si>
  <si>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</si>
  <si>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</si>
  <si>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</si>
  <si>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</si>
  <si>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</si>
  <si>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</si>
  <si>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</si>
  <si>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</si>
  <si>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</si>
  <si>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</si>
  <si>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</si>
  <si>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</si>
  <si>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</si>
  <si>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</si>
  <si>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</si>
  <si>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</si>
  <si>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</si>
  <si>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</si>
  <si>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</si>
  <si>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</si>
  <si>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</si>
  <si>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</si>
  <si>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</si>
  <si>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</si>
  <si>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</si>
  <si>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</si>
  <si>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</si>
  <si>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</si>
  <si>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</si>
  <si>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</si>
  <si>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</si>
  <si>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</si>
  <si>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</si>
  <si>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</si>
  <si>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</si>
  <si>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</si>
  <si>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</si>
  <si>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</si>
  <si>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</si>
  <si>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</si>
  <si>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</si>
  <si>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</si>
  <si>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</si>
  <si>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</si>
  <si>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</si>
  <si>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</si>
  <si>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</si>
  <si>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</si>
  <si>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</si>
  <si>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</si>
  <si>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</si>
  <si>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</si>
  <si>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</si>
  <si>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</si>
  <si>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</si>
  <si>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</si>
  <si>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</si>
  <si>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</si>
  <si>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</si>
  <si>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</si>
  <si>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</si>
  <si>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</si>
  <si>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</si>
  <si>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</si>
  <si>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</si>
  <si>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</si>
  <si>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</si>
  <si>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</si>
  <si>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</si>
  <si>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</si>
  <si>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</si>
  <si>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</si>
  <si>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</si>
  <si>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</si>
  <si>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</si>
  <si>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</si>
  <si>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</si>
  <si>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</si>
  <si>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</si>
  <si>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</si>
  <si>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</si>
  <si>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</si>
  <si>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</si>
  <si>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</si>
  <si>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</si>
  <si>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</si>
  <si>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</si>
  <si>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</si>
  <si>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</si>
  <si>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</si>
  <si>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</si>
  <si>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</si>
  <si>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</si>
  <si>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</si>
  <si>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</si>
  <si>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</si>
  <si>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</si>
  <si>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</si>
  <si>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</si>
  <si>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</si>
  <si>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</si>
  <si>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</si>
  <si>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</si>
  <si>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</si>
  <si>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</si>
  <si>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</si>
  <si>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</si>
  <si>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</si>
  <si>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</si>
  <si>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</si>
  <si>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</si>
  <si>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</si>
  <si>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</si>
  <si>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</si>
  <si>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</si>
  <si>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</si>
  <si>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</si>
  <si>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</si>
  <si>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</si>
  <si>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</si>
  <si>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</si>
  <si>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</si>
  <si>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</si>
  <si>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</si>
  <si>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</si>
  <si>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</si>
  <si>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</si>
  <si>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</si>
  <si>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</si>
  <si>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</si>
  <si>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</si>
  <si>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</si>
  <si>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</si>
  <si>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</si>
  <si>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</si>
  <si>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</si>
  <si>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</si>
  <si>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</si>
  <si>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</si>
  <si>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</si>
  <si>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</si>
  <si>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</si>
  <si>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</si>
  <si>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</si>
  <si>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</si>
  <si>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</si>
  <si>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</si>
  <si>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</si>
  <si>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</si>
  <si>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</si>
  <si>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</si>
  <si>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</si>
  <si>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</si>
  <si>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</si>
  <si>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</si>
  <si>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</si>
  <si>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</si>
  <si>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</si>
  <si>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</si>
  <si>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</si>
  <si>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</si>
  <si>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</si>
  <si>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</si>
  <si>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</si>
  <si>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</si>
  <si>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</si>
  <si>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</si>
  <si>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</si>
  <si>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</si>
  <si>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</si>
  <si>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</si>
  <si>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</si>
  <si>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</si>
  <si>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</si>
  <si>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</si>
  <si>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</si>
  <si>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</si>
  <si>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</si>
  <si>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</si>
  <si>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</si>
  <si>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</si>
  <si>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</si>
  <si>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</si>
  <si>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</si>
  <si>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</si>
  <si>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</si>
  <si>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</si>
  <si>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</si>
  <si>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</si>
  <si>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</si>
  <si>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</si>
  <si>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</si>
  <si>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</si>
  <si>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</si>
  <si>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</si>
  <si>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</si>
  <si>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</si>
  <si>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</si>
  <si>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</si>
  <si>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</si>
  <si>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</si>
  <si>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</si>
  <si>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</si>
  <si>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</si>
  <si>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</si>
  <si>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</si>
  <si>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</si>
  <si>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</si>
  <si>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</si>
  <si>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</si>
  <si>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</si>
  <si>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</si>
  <si>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</si>
  <si>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</si>
  <si>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</si>
  <si>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</si>
  <si>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</si>
  <si>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</si>
  <si>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</si>
  <si>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</si>
  <si>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</si>
  <si>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</si>
  <si>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</si>
  <si>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</si>
  <si>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</si>
  <si>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</si>
  <si>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</si>
  <si>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</si>
  <si>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</si>
  <si>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</si>
  <si>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</si>
  <si>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</si>
  <si>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</si>
  <si>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</si>
  <si>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</si>
  <si>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</si>
  <si>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</si>
  <si>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</si>
  <si>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</si>
  <si>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</si>
  <si>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</si>
  <si>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</si>
  <si>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</si>
  <si>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</si>
  <si>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</si>
  <si>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</si>
  <si>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</si>
  <si>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</si>
  <si>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</si>
  <si>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</si>
  <si>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</si>
  <si>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</si>
  <si>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</si>
  <si>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</si>
  <si>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</si>
  <si>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</si>
  <si>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</si>
  <si>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</si>
  <si>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</si>
  <si>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</si>
  <si>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</si>
  <si>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</si>
  <si>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</si>
  <si>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</si>
  <si>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</si>
  <si>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</si>
  <si>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</si>
  <si>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</si>
  <si>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</si>
  <si>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</si>
  <si>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</si>
  <si>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</si>
  <si>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</si>
  <si>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</si>
  <si>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</si>
  <si>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</si>
  <si>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</si>
  <si>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</si>
  <si>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</si>
  <si>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</si>
  <si>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</si>
  <si>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</si>
  <si>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</si>
  <si>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</si>
  <si>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</si>
  <si>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</si>
  <si>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</si>
  <si>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</si>
  <si>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</si>
  <si>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</si>
  <si>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</si>
  <si>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</si>
  <si>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</si>
  <si>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</si>
  <si>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</si>
  <si>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</si>
  <si>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</si>
  <si>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</si>
  <si>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</si>
  <si>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</si>
  <si>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</si>
  <si>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</si>
  <si>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</si>
  <si>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</si>
  <si>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</si>
  <si>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</si>
  <si>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</si>
  <si>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</si>
  <si>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</si>
  <si>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</si>
  <si>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</si>
  <si>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</si>
  <si>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</si>
  <si>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</si>
  <si>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</si>
  <si>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</si>
  <si>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</si>
  <si>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</si>
  <si>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</si>
  <si>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</si>
  <si>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</si>
  <si>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</si>
  <si>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</si>
  <si>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</si>
  <si>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</si>
  <si>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</si>
  <si>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</si>
  <si>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</si>
  <si>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</si>
  <si>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</si>
  <si>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</si>
  <si>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</si>
  <si>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</si>
  <si>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</si>
  <si>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</si>
  <si>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</si>
  <si>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</si>
  <si>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</si>
  <si>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</si>
  <si>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</si>
  <si>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</si>
  <si>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</si>
  <si>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</si>
  <si>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</si>
  <si>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</si>
  <si>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</si>
  <si>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</si>
  <si>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</si>
  <si>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</si>
  <si>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</si>
  <si>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</si>
  <si>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</si>
  <si>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</si>
  <si>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</si>
  <si>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</si>
  <si>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</si>
  <si>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</si>
  <si>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</si>
  <si>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</si>
  <si>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</si>
  <si>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</si>
  <si>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</si>
  <si>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</si>
  <si>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</si>
  <si>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</si>
  <si>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</si>
  <si>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</si>
  <si>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</si>
  <si>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</si>
  <si>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</si>
  <si>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</si>
  <si>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</si>
  <si>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</si>
  <si>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</si>
  <si>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</si>
  <si>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</si>
  <si>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</si>
  <si>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</si>
  <si>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</si>
  <si>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</si>
  <si>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</si>
  <si>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</si>
  <si>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</si>
  <si>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</si>
  <si>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</si>
  <si>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</si>
  <si>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</si>
  <si>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</si>
  <si>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</si>
  <si>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</si>
  <si>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</si>
  <si>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</si>
  <si>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</si>
  <si>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</si>
  <si>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</si>
  <si>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</si>
  <si>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</si>
  <si>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</si>
  <si>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</si>
  <si>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</si>
  <si>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</si>
  <si>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</si>
  <si>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</si>
  <si>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</si>
  <si>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</si>
  <si>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</si>
  <si>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</si>
  <si>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</si>
  <si>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</si>
  <si>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</si>
  <si>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</si>
  <si>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</si>
  <si>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</si>
  <si>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</si>
  <si>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</si>
  <si>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</si>
  <si>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</si>
  <si>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</si>
  <si>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</si>
  <si>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</si>
  <si>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</si>
  <si>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</si>
  <si>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</si>
  <si>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</si>
  <si>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</si>
  <si>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</si>
  <si>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</si>
  <si>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</si>
  <si>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</si>
  <si>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</si>
  <si>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</si>
  <si>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</si>
  <si>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</si>
  <si>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</si>
  <si>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</si>
  <si>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</si>
  <si>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</si>
  <si>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</si>
  <si>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</si>
  <si>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</si>
  <si>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</si>
  <si>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</si>
  <si>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</si>
  <si>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</si>
  <si>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</si>
  <si>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</si>
  <si>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</si>
  <si>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</si>
  <si>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</si>
  <si>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</si>
  <si>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</si>
  <si>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</si>
  <si>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</si>
  <si>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</si>
  <si>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</si>
  <si>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</si>
  <si>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</si>
  <si>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</si>
  <si>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</si>
  <si>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</si>
  <si>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</si>
  <si>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</si>
  <si>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</si>
  <si>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</si>
  <si>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</si>
  <si>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</si>
  <si>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</si>
  <si>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</si>
  <si>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</si>
  <si>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</si>
  <si>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</si>
  <si>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</si>
  <si>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</si>
  <si>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</si>
  <si>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</si>
  <si>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</si>
  <si>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</si>
  <si>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</si>
  <si>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</si>
  <si>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</si>
  <si>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</si>
  <si>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</si>
  <si>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</si>
  <si>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</si>
  <si>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</si>
  <si>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</si>
  <si>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</si>
  <si>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</si>
  <si>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</si>
  <si>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</si>
  <si>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</si>
  <si>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</si>
  <si>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</si>
  <si>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</si>
  <si>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</si>
  <si>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</si>
  <si>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</si>
  <si>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</si>
  <si>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</si>
  <si>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</si>
  <si>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</si>
  <si>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</si>
  <si>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</si>
  <si>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</si>
  <si>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</si>
  <si>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</si>
  <si>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</si>
  <si>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</si>
  <si>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</si>
  <si>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</si>
  <si>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</si>
  <si>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</si>
  <si>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</si>
  <si>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</si>
  <si>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</si>
  <si>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</si>
  <si>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</si>
  <si>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</si>
  <si>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</si>
  <si>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</si>
  <si>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</si>
  <si>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</si>
  <si>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</si>
  <si>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</si>
  <si>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</si>
  <si>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</si>
  <si>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</si>
  <si>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</si>
  <si>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</si>
  <si>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</si>
  <si>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</si>
  <si>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</si>
  <si>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</si>
  <si>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</si>
  <si>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</si>
  <si>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</si>
  <si>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</si>
  <si>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</si>
  <si>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</si>
  <si>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</si>
  <si>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</si>
  <si>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</si>
  <si>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</si>
  <si>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</si>
  <si>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</si>
  <si>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</si>
  <si>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</si>
  <si>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</si>
  <si>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</si>
  <si>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</si>
  <si>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</si>
  <si>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</si>
  <si>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</si>
  <si>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</si>
  <si>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</si>
  <si>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</si>
  <si>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</si>
  <si>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</si>
  <si>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</si>
  <si>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</si>
  <si>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</si>
  <si>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</si>
  <si>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</si>
  <si>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</si>
  <si>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</si>
  <si>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</si>
  <si>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</si>
  <si>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</si>
  <si>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</si>
  <si>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</si>
  <si>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</si>
  <si>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</si>
  <si>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</si>
  <si>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</si>
  <si>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</si>
  <si>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</si>
  <si>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</si>
  <si>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</si>
  <si>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</si>
  <si>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</si>
  <si>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</si>
  <si>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</si>
  <si>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</si>
  <si>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</si>
  <si>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</si>
  <si>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</si>
  <si>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</si>
  <si>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</si>
  <si>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</si>
  <si>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</si>
  <si>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</si>
  <si>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</si>
  <si>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</si>
  <si>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</si>
  <si>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</si>
  <si>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</si>
  <si>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</si>
  <si>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</si>
  <si>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</si>
  <si>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</si>
  <si>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</si>
  <si>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</si>
  <si>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</si>
  <si>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</si>
  <si>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</si>
  <si>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</si>
  <si>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</si>
  <si>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</si>
  <si>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</si>
  <si>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</si>
  <si>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</si>
  <si>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</si>
  <si>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</si>
  <si>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</si>
  <si>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</si>
  <si>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</si>
  <si>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</si>
  <si>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</si>
  <si>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</si>
  <si>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</si>
  <si>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</si>
  <si>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</si>
  <si>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</si>
  <si>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</si>
  <si>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</si>
  <si>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</si>
  <si>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</si>
  <si>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</si>
  <si>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</si>
  <si>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</si>
  <si>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</si>
  <si>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</si>
  <si>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</si>
  <si>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</si>
  <si>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</si>
  <si>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</si>
  <si>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</si>
  <si>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</si>
  <si>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</si>
  <si>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</si>
  <si>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</si>
  <si>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</si>
  <si>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</si>
  <si>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</si>
  <si>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</si>
  <si>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</si>
  <si>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</si>
  <si>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</si>
  <si>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</si>
  <si>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</si>
  <si>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</si>
  <si>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</si>
  <si>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</si>
  <si>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</si>
  <si>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</si>
  <si>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</si>
  <si>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</si>
  <si>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</si>
  <si>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</si>
  <si>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</si>
  <si>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</si>
  <si>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</si>
  <si>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</si>
  <si>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</si>
  <si>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</si>
  <si>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</si>
  <si>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</si>
  <si>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</si>
  <si>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</si>
  <si>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</si>
  <si>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</si>
  <si>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</si>
  <si>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</si>
  <si>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</si>
  <si>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</si>
  <si>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</si>
  <si>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</si>
  <si>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</si>
  <si>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</si>
  <si>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</si>
  <si>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</si>
  <si>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</si>
  <si>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</si>
  <si>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</si>
  <si>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</si>
  <si>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</si>
  <si>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</si>
  <si>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</si>
  <si>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</si>
  <si>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</si>
  <si>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</si>
  <si>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</si>
  <si>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</si>
  <si>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</si>
  <si>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</si>
  <si>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</si>
  <si>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</si>
  <si>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</si>
  <si>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</si>
  <si>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</si>
  <si>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</si>
  <si>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</si>
  <si>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</si>
  <si>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</si>
  <si>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</si>
  <si>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</si>
  <si>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</si>
  <si>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</si>
  <si>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</si>
  <si>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</si>
  <si>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</si>
  <si>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</si>
  <si>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</si>
  <si>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</si>
  <si>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</si>
  <si>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</si>
  <si>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</si>
  <si>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</si>
  <si>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</si>
  <si>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</si>
  <si>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</si>
  <si>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</si>
  <si>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</si>
  <si>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</si>
  <si>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</si>
  <si>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</si>
  <si>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</si>
  <si>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</si>
  <si>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</si>
  <si>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</si>
  <si>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</si>
  <si>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</si>
  <si>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</si>
  <si>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</si>
  <si>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</si>
  <si>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</si>
  <si>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</si>
  <si>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</si>
  <si>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</si>
  <si>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</si>
  <si>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</si>
  <si>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</si>
  <si>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</si>
  <si>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</si>
  <si>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</si>
  <si>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</si>
  <si>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</si>
  <si>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</si>
  <si>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</si>
  <si>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</si>
  <si>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</si>
  <si>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</si>
  <si>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</si>
  <si>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</si>
  <si>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</si>
  <si>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</si>
  <si>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</si>
  <si>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</si>
  <si>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</si>
  <si>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</si>
  <si>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</si>
  <si>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</si>
  <si>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</si>
  <si>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</si>
  <si>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</si>
  <si>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</si>
  <si>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</si>
  <si>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</si>
  <si>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</si>
  <si>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</si>
  <si>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</si>
  <si>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</si>
  <si>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</si>
  <si>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</si>
  <si>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</si>
  <si>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</si>
  <si>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</si>
  <si>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</si>
  <si>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</si>
  <si>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</si>
  <si>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</si>
  <si>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</si>
  <si>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</si>
  <si>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</si>
  <si>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</si>
  <si>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</si>
  <si>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</si>
  <si>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</si>
  <si>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</si>
  <si>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</si>
  <si>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</si>
  <si>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</si>
  <si>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</si>
  <si>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</si>
  <si>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</si>
  <si>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</si>
  <si>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</si>
  <si>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</si>
  <si>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</si>
  <si>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</si>
  <si>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</si>
  <si>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</si>
  <si>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</si>
  <si>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</si>
  <si>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</si>
  <si>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</si>
  <si>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</si>
  <si>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</si>
  <si>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</si>
  <si>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</si>
  <si>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</si>
  <si>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</si>
  <si>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</si>
  <si>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</si>
  <si>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</si>
  <si>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</si>
  <si>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</si>
  <si>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</si>
  <si>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</si>
  <si>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</si>
  <si>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</si>
  <si>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</si>
  <si>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</si>
  <si>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</si>
  <si>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</si>
  <si>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</si>
  <si>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</si>
  <si>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</si>
  <si>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</si>
  <si>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</si>
  <si>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</si>
  <si>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</si>
  <si>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</si>
  <si>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</si>
  <si>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</si>
  <si>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</si>
  <si>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</si>
  <si>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</si>
  <si>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</si>
  <si>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</si>
  <si>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</si>
  <si>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</si>
  <si>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</si>
  <si>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</si>
  <si>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</si>
  <si>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</si>
  <si>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</si>
  <si>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</si>
  <si>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</si>
  <si>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</si>
  <si>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</si>
  <si>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</si>
  <si>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</si>
  <si>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</si>
  <si>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</si>
  <si>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</si>
  <si>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</si>
  <si>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</si>
  <si>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</si>
  <si>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</si>
  <si>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</si>
  <si>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</si>
  <si>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</si>
  <si>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</si>
  <si>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</si>
  <si>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</si>
  <si>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</si>
  <si>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</si>
  <si>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</si>
  <si>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</si>
  <si>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</si>
  <si>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</si>
  <si>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</si>
  <si>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</si>
  <si>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</si>
  <si>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</si>
  <si>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</si>
  <si>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</si>
  <si>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</si>
  <si>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</si>
  <si>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</si>
  <si>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</si>
  <si>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</si>
  <si>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</si>
  <si>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</si>
  <si>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</si>
  <si>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</si>
  <si>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</si>
  <si>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</si>
  <si>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</si>
  <si>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</si>
  <si>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</si>
  <si>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</si>
  <si>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</si>
  <si>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</si>
  <si>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</si>
  <si>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</si>
  <si>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</si>
  <si>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</si>
  <si>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</si>
  <si>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</si>
  <si>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</si>
  <si>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</si>
  <si>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</si>
  <si>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</si>
  <si>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</si>
  <si>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</si>
  <si>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</si>
  <si>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</si>
  <si>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</si>
  <si>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</si>
  <si>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</si>
  <si>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</si>
  <si>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</si>
  <si>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</si>
  <si>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</si>
  <si>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</si>
  <si>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</si>
  <si>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</si>
  <si>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</si>
  <si>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</si>
  <si>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</si>
  <si>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</si>
  <si>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</si>
  <si>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</si>
  <si>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</si>
  <si>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</si>
  <si>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</si>
  <si>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</si>
  <si>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</si>
  <si>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</si>
  <si>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</si>
  <si>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</si>
  <si>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</si>
  <si>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</si>
  <si>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</si>
  <si>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</si>
  <si>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</si>
  <si>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</si>
  <si>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</si>
  <si>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</si>
  <si>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</si>
  <si>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</si>
  <si>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</si>
  <si>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</si>
  <si>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</si>
  <si>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</si>
  <si>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</si>
  <si>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</si>
  <si>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</si>
  <si>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</si>
  <si>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</si>
  <si>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</si>
  <si>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</si>
  <si>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</si>
  <si>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</si>
  <si>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</si>
  <si>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</si>
  <si>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</si>
  <si>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</si>
  <si>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</si>
  <si>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</si>
  <si>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</si>
  <si>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</si>
  <si>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</si>
  <si>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</si>
  <si>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</si>
  <si>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</si>
  <si>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</si>
  <si>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</si>
  <si>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</si>
  <si>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</si>
  <si>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</si>
  <si>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</si>
  <si>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</si>
  <si>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</si>
  <si>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</si>
  <si>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</si>
  <si>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</si>
  <si>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</si>
  <si>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</si>
  <si>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</si>
  <si>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</si>
  <si>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</si>
  <si>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</si>
  <si>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</si>
  <si>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</si>
  <si>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</si>
  <si>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</si>
  <si>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</si>
  <si>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</si>
  <si>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</si>
  <si>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</si>
  <si>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</si>
  <si>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</si>
  <si>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</si>
  <si>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</si>
  <si>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</si>
  <si>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</si>
  <si>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</si>
  <si>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</si>
  <si>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</si>
  <si>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</si>
  <si>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</si>
  <si>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</si>
  <si>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</si>
  <si>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</si>
  <si>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</si>
  <si>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</si>
  <si>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</si>
  <si>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</si>
  <si>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</si>
  <si>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</si>
  <si>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</si>
  <si>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</si>
  <si>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</si>
  <si>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</si>
  <si>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</si>
  <si>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</si>
  <si>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</si>
  <si>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</si>
  <si>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</si>
  <si>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</si>
  <si>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</si>
  <si>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</si>
  <si>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</si>
  <si>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</si>
  <si>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</si>
  <si>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</si>
  <si>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</si>
  <si>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</si>
  <si>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</si>
  <si>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</si>
  <si>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</si>
  <si>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</si>
  <si>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</si>
  <si>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</si>
  <si>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</si>
  <si>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</si>
  <si>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</si>
  <si>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</si>
  <si>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</si>
  <si>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</si>
  <si>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</si>
  <si>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</si>
  <si>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</si>
  <si>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</si>
  <si>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</si>
  <si>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</si>
  <si>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</si>
  <si>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</si>
  <si>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</si>
  <si>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</si>
  <si>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</si>
  <si>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</si>
  <si>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</si>
  <si>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</si>
  <si>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</si>
  <si>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</si>
  <si>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</si>
  <si>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</si>
  <si>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</si>
  <si>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</si>
  <si>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</si>
  <si>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</si>
  <si>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</si>
  <si>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</si>
  <si>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</si>
  <si>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</si>
  <si>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</si>
  <si>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</si>
  <si>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</si>
  <si>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</si>
  <si>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</si>
  <si>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</si>
  <si>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</si>
  <si>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</si>
  <si>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</si>
  <si>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</si>
  <si>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</si>
  <si>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</si>
  <si>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</si>
  <si>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</si>
  <si>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</si>
  <si>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</si>
  <si>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</si>
  <si>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</si>
  <si>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</si>
  <si>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</si>
  <si>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</si>
  <si>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</si>
  <si>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</si>
  <si>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</si>
  <si>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</si>
  <si>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</si>
  <si>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</si>
  <si>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</si>
  <si>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</si>
  <si>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</si>
  <si>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</si>
  <si>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</si>
  <si>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</si>
  <si>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</si>
  <si>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</si>
  <si>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</si>
  <si>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</si>
  <si>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</si>
  <si>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</si>
  <si>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</si>
  <si>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</si>
  <si>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</si>
  <si>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</si>
  <si>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</si>
  <si>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</si>
  <si>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</si>
  <si>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</si>
  <si>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</si>
  <si>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</si>
  <si>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</si>
  <si>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</si>
  <si>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</si>
  <si>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</si>
  <si>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</si>
  <si>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</si>
  <si>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</si>
  <si>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</si>
  <si>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</si>
  <si>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</si>
  <si>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</si>
  <si>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</si>
  <si>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</si>
  <si>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</si>
  <si>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</si>
  <si>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</si>
  <si>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</si>
  <si>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</si>
  <si>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</si>
  <si>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</si>
  <si>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</si>
  <si>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</si>
  <si>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</si>
  <si>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</si>
  <si>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</si>
  <si>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</si>
  <si>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</si>
  <si>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</si>
  <si>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</si>
  <si>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</si>
  <si>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</si>
  <si>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</si>
  <si>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</si>
  <si>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</si>
  <si>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</si>
  <si>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</si>
  <si>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</si>
  <si>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</si>
  <si>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</si>
  <si>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</si>
  <si>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</si>
  <si>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</si>
  <si>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</si>
  <si>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</si>
  <si>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</si>
  <si>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</si>
  <si>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</si>
  <si>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</si>
  <si>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</si>
  <si>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</si>
  <si>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</si>
  <si>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</si>
  <si>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</si>
  <si>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</si>
  <si>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</si>
  <si>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</si>
  <si>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</si>
  <si>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</si>
  <si>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</si>
  <si>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</si>
  <si>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</si>
  <si>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</si>
  <si>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</si>
  <si>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</si>
  <si>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</si>
  <si>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</si>
  <si>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</si>
  <si>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</si>
  <si>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</si>
  <si>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</si>
  <si>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</si>
  <si>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</si>
  <si>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</si>
  <si>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</si>
  <si>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</si>
  <si>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</si>
  <si>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</si>
  <si>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</si>
  <si>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</si>
  <si>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</si>
  <si>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</si>
  <si>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</si>
  <si>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</si>
  <si>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</si>
  <si>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</si>
  <si>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</si>
  <si>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</si>
  <si>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</si>
  <si>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</si>
  <si>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</si>
  <si>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</si>
  <si>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</si>
  <si>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</si>
  <si>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</si>
  <si>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</si>
  <si>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</si>
  <si>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</si>
  <si>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</si>
  <si>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</si>
  <si>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</si>
  <si>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</si>
  <si>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</si>
  <si>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</si>
  <si>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</si>
  <si>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</si>
  <si>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</si>
  <si>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</si>
  <si>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</si>
  <si>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</si>
  <si>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</si>
  <si>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</si>
  <si>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</si>
  <si>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</si>
  <si>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</si>
  <si>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</si>
  <si>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</si>
  <si>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</si>
  <si>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</si>
  <si>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</si>
  <si>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</si>
  <si>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</si>
  <si>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</si>
  <si>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</si>
  <si>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</si>
  <si>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</si>
  <si>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</si>
  <si>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</si>
  <si>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</si>
  <si>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</si>
  <si>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</si>
  <si>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</si>
  <si>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</si>
  <si>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</si>
  <si>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</si>
  <si>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</si>
  <si>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</si>
  <si>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</si>
  <si>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</si>
  <si>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</si>
  <si>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</si>
  <si>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</si>
  <si>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</si>
  <si>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</si>
  <si>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</si>
  <si>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</si>
  <si>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</si>
  <si>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</si>
  <si>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</si>
  <si>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</si>
  <si>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</si>
  <si>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</si>
  <si>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</si>
  <si>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</si>
  <si>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</si>
  <si>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</si>
  <si>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</si>
  <si>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</si>
  <si>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</si>
  <si>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</si>
  <si>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</si>
  <si>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</si>
  <si>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</si>
  <si>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</si>
  <si>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</si>
  <si>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</si>
  <si>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</si>
  <si>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</si>
  <si>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</si>
  <si>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</si>
  <si>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</si>
  <si>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</si>
  <si>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</si>
  <si>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</si>
  <si>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</si>
  <si>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</si>
  <si>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</si>
  <si>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</si>
  <si>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</si>
  <si>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</si>
  <si>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</si>
  <si>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</si>
  <si>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</si>
  <si>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</si>
  <si>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</si>
  <si>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</si>
  <si>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</si>
  <si>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</si>
  <si>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</si>
  <si>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</si>
  <si>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</si>
  <si>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</si>
  <si>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</si>
  <si>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</si>
  <si>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</si>
  <si>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</si>
  <si>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</si>
  <si>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</si>
  <si>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</si>
  <si>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</si>
  <si>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</si>
  <si>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</si>
  <si>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</si>
  <si>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</si>
  <si>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</si>
  <si>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</si>
  <si>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</si>
  <si>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</si>
  <si>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</si>
  <si>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</si>
  <si>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</si>
  <si>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</si>
  <si>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</si>
  <si>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</si>
  <si>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</si>
  <si>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</si>
  <si>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</si>
  <si>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</si>
  <si>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</si>
  <si>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</si>
  <si>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</si>
  <si>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</si>
  <si>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</si>
  <si>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</si>
  <si>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</si>
  <si>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</si>
  <si>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</si>
  <si>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</si>
  <si>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</si>
  <si>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</si>
  <si>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</si>
  <si>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</si>
  <si>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</si>
  <si>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</si>
  <si>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</si>
  <si>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</si>
  <si>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</si>
  <si>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</si>
  <si>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</si>
  <si>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</si>
  <si>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</si>
  <si>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</si>
  <si>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</si>
  <si>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</si>
  <si>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</si>
  <si>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</si>
  <si>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</si>
  <si>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</si>
  <si>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</si>
  <si>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</si>
  <si>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</si>
  <si>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</si>
  <si>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</si>
  <si>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</si>
  <si>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</si>
  <si>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</si>
  <si>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</si>
  <si>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</si>
  <si>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</si>
  <si>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</si>
  <si>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</si>
  <si>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</si>
  <si>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</si>
  <si>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</si>
  <si>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</si>
  <si>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</si>
  <si>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</si>
  <si>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</si>
  <si>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</si>
  <si>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</si>
  <si>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</si>
  <si>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</si>
  <si>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</si>
  <si>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</si>
  <si>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</si>
  <si>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</si>
  <si>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</si>
  <si>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</si>
  <si>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</si>
  <si>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</si>
  <si>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</si>
  <si>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</si>
  <si>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</si>
  <si>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</si>
  <si>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</si>
  <si>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</si>
  <si>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</si>
  <si>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</si>
  <si>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</si>
  <si>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</si>
  <si>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</si>
  <si>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</si>
  <si>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</si>
  <si>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</si>
  <si>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</si>
  <si>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</si>
  <si>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</si>
  <si>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</si>
  <si>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</si>
  <si>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</si>
  <si>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</si>
  <si>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</si>
  <si>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</si>
  <si>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</si>
  <si>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</si>
  <si>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</si>
  <si>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</si>
  <si>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</si>
  <si>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</si>
  <si>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</si>
  <si>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</si>
  <si>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</si>
  <si>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</si>
  <si>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</si>
  <si>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</si>
  <si>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</si>
  <si>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</si>
  <si>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</si>
  <si>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</si>
  <si>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</si>
  <si>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</si>
  <si>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</si>
  <si>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</si>
  <si>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</si>
  <si>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</si>
  <si>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</si>
  <si>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</si>
  <si>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</si>
  <si>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</si>
  <si>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</si>
  <si>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</si>
  <si>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</si>
  <si>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</si>
  <si>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</si>
  <si>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</si>
  <si>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</si>
  <si>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</si>
  <si>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</si>
  <si>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</si>
  <si>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</si>
  <si>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</si>
  <si>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</si>
  <si>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</si>
  <si>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</si>
  <si>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</si>
  <si>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</si>
  <si>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</si>
  <si>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</si>
  <si>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</si>
  <si>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</si>
  <si>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</si>
  <si>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</si>
  <si>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</si>
  <si>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</si>
  <si>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</si>
  <si>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</si>
  <si>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</si>
  <si>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</si>
  <si>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</si>
  <si>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</si>
  <si>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</si>
  <si>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</si>
  <si>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</si>
  <si>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</si>
  <si>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</si>
  <si>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</si>
  <si>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</si>
  <si>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</si>
  <si>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</si>
  <si>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</si>
  <si>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</si>
  <si>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</si>
  <si>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</si>
  <si>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</si>
  <si>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</si>
  <si>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</si>
  <si>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</si>
  <si>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</si>
  <si>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</si>
  <si>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</si>
  <si>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</si>
  <si>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</si>
  <si>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</si>
  <si>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</si>
  <si>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</si>
  <si>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</si>
  <si>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</si>
  <si>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</si>
  <si>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</si>
  <si>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</si>
  <si>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</si>
  <si>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</si>
  <si>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</si>
  <si>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</si>
  <si>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</si>
  <si>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</si>
  <si>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</si>
  <si>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</si>
  <si>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</si>
  <si>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</si>
  <si>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</si>
  <si>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</si>
  <si>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</si>
  <si>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</si>
  <si>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</si>
  <si>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</si>
  <si>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</si>
  <si>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</si>
  <si>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</si>
  <si>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</si>
  <si>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</si>
  <si>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</si>
  <si>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</si>
  <si>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</si>
  <si>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</si>
  <si>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</si>
  <si>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</si>
  <si>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</si>
  <si>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</si>
  <si>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</si>
  <si>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</si>
  <si>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</si>
  <si>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</si>
  <si>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</si>
  <si>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</si>
  <si>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</si>
  <si>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</si>
  <si>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</si>
  <si>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</si>
  <si>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</si>
  <si>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</si>
  <si>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</si>
  <si>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</si>
  <si>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</si>
  <si>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</si>
  <si>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</si>
  <si>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</si>
  <si>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</si>
  <si>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</si>
  <si>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</si>
  <si>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</si>
  <si>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</si>
  <si>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</si>
  <si>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</si>
  <si>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</si>
  <si>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</si>
  <si>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</si>
  <si>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</si>
  <si>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</si>
  <si>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</si>
  <si>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</si>
  <si>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</si>
  <si>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</si>
  <si>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</si>
  <si>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</si>
  <si>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</si>
  <si>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</si>
  <si>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</si>
  <si>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</si>
  <si>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</si>
  <si>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</si>
  <si>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</si>
  <si>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</si>
  <si>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</si>
  <si>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</si>
  <si>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</si>
  <si>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</si>
  <si>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</si>
  <si>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</si>
  <si>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</si>
  <si>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</si>
  <si>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</si>
  <si>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</si>
  <si>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</si>
  <si>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</si>
  <si>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</si>
  <si>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</si>
  <si>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</si>
  <si>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</si>
  <si>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</si>
  <si>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</si>
  <si>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</si>
  <si>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</si>
  <si>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</si>
  <si>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</si>
  <si>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</si>
  <si>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</si>
  <si>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</si>
  <si>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</si>
  <si>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</si>
  <si>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</si>
  <si>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</si>
  <si>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</si>
  <si>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</si>
  <si>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</si>
  <si>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</si>
  <si>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</si>
  <si>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</si>
  <si>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</si>
  <si>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</si>
  <si>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</si>
  <si>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</si>
  <si>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</si>
  <si>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</si>
  <si>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</si>
  <si>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</si>
  <si>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</si>
  <si>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</si>
  <si>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</si>
  <si>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</si>
  <si>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</si>
  <si>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</si>
  <si>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</si>
  <si>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</si>
  <si>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</si>
  <si>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</si>
  <si>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</si>
  <si>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</si>
  <si>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</si>
  <si>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</si>
  <si>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</si>
  <si>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</si>
  <si>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</si>
  <si>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</si>
  <si>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</si>
  <si>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</si>
  <si>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</si>
  <si>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</si>
  <si>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</si>
  <si>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</si>
  <si>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</si>
  <si>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</si>
  <si>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</si>
  <si>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</si>
  <si>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</si>
  <si>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</si>
  <si>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</si>
  <si>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</si>
  <si>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</si>
  <si>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</si>
  <si>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</si>
  <si>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</si>
  <si>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</si>
  <si>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</si>
  <si>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</si>
  <si>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</si>
  <si>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</si>
  <si>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</si>
  <si>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</si>
  <si>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</si>
  <si>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</si>
  <si>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</si>
  <si>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</si>
  <si>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</si>
  <si>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</si>
  <si>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</si>
  <si>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</si>
  <si>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</si>
  <si>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</si>
  <si>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</si>
  <si>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</si>
  <si>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</si>
  <si>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</si>
  <si>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</si>
  <si>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</si>
  <si>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</si>
  <si>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</si>
  <si>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</si>
  <si>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</si>
  <si>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</si>
  <si>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</si>
  <si>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</si>
  <si>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</si>
  <si>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</si>
  <si>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</si>
  <si>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</si>
  <si>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</si>
  <si>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</si>
  <si>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</si>
  <si>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</si>
  <si>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</si>
  <si>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</si>
  <si>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</si>
  <si>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</si>
  <si>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</si>
  <si>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</si>
  <si>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</si>
  <si>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</si>
  <si>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</si>
  <si>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</si>
  <si>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</si>
  <si>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</si>
  <si>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</si>
  <si>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</si>
  <si>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</si>
  <si>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</si>
  <si>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</si>
  <si>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</si>
  <si>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</si>
  <si>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</si>
  <si>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</si>
  <si>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</si>
  <si>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</si>
  <si>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</si>
  <si>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</si>
  <si>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</si>
  <si>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</si>
  <si>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</si>
  <si>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</si>
  <si>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</si>
  <si>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</si>
  <si>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</si>
  <si>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</si>
  <si>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</si>
  <si>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</si>
  <si>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</si>
  <si>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</si>
  <si>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</si>
  <si>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</si>
  <si>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</si>
  <si>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</si>
  <si>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</si>
  <si>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</si>
  <si>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</si>
  <si>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</si>
  <si>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</si>
  <si>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</si>
  <si>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</si>
  <si>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</si>
  <si>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</si>
  <si>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</si>
  <si>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</si>
  <si>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</si>
  <si>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</si>
  <si>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</si>
  <si>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</si>
  <si>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</si>
  <si>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</si>
  <si>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</si>
  <si>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</si>
  <si>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</si>
  <si>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</si>
  <si>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</si>
  <si>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</si>
  <si>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</si>
  <si>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</si>
  <si>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</si>
  <si>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</si>
  <si>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</si>
  <si>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</si>
  <si>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</si>
  <si>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</si>
  <si>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</si>
  <si>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</si>
  <si>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</si>
  <si>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</si>
  <si>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</si>
  <si>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</si>
  <si>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</si>
  <si>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</si>
  <si>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</si>
  <si>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</si>
  <si>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</si>
  <si>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</si>
  <si>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</si>
  <si>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</si>
  <si>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</si>
  <si>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</si>
  <si>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</si>
  <si>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</si>
  <si>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</si>
  <si>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</si>
  <si>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</si>
  <si>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</si>
  <si>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</si>
  <si>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</si>
  <si>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</si>
  <si>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</si>
  <si>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</si>
  <si>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</si>
  <si>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</si>
  <si>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</si>
  <si>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</si>
  <si>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</si>
  <si>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</si>
  <si>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</si>
  <si>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</si>
  <si>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</si>
  <si>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</si>
  <si>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</si>
  <si>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</si>
  <si>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</si>
  <si>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</si>
  <si>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</si>
  <si>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</si>
  <si>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</si>
  <si>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</si>
  <si>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</si>
  <si>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</si>
  <si>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</si>
  <si>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</si>
  <si>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</si>
  <si>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</si>
  <si>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</si>
  <si>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</si>
  <si>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</si>
  <si>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</si>
  <si>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</si>
  <si>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</si>
  <si>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</si>
  <si>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</si>
  <si>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</si>
  <si>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</si>
  <si>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</si>
  <si>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</si>
  <si>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</si>
  <si>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</si>
  <si>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</si>
  <si>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</si>
  <si>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</si>
  <si>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</si>
  <si>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</si>
  <si>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</si>
  <si>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</si>
  <si>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</si>
  <si>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</si>
  <si>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</si>
  <si>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</si>
  <si>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</si>
  <si>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</si>
  <si>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</si>
  <si>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</si>
  <si>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</si>
  <si>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</si>
  <si>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</si>
  <si>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</si>
  <si>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</si>
  <si>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</si>
  <si>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</si>
  <si>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</si>
  <si>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</si>
  <si>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</si>
  <si>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</si>
  <si>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</si>
  <si>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</si>
  <si>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</si>
  <si>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</si>
  <si>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</si>
  <si>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</si>
  <si>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</si>
  <si>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</si>
  <si>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</si>
  <si>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</si>
  <si>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</si>
  <si>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</si>
  <si>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</si>
  <si>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</si>
  <si>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</si>
  <si>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</si>
  <si>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</si>
  <si>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</si>
  <si>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</si>
  <si>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</si>
  <si>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</si>
  <si>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</si>
  <si>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</si>
  <si>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</si>
  <si>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</si>
  <si>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</si>
  <si>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</si>
  <si>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</si>
  <si>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</si>
  <si>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</si>
  <si>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</si>
  <si>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</si>
  <si>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</si>
  <si>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</si>
  <si>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</si>
  <si>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</si>
  <si>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</si>
  <si>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</si>
  <si>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</si>
  <si>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</si>
  <si>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</si>
  <si>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</si>
  <si>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</si>
  <si>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</si>
  <si>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</si>
  <si>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</si>
  <si>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</si>
  <si>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</si>
  <si>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</si>
  <si>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</si>
  <si>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</si>
  <si>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</si>
  <si>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</si>
  <si>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</si>
  <si>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</si>
  <si>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</si>
  <si>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</si>
  <si>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</si>
  <si>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</si>
  <si>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</si>
  <si>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</si>
  <si>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</si>
  <si>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</si>
  <si>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</si>
  <si>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</si>
  <si>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</si>
  <si>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</si>
  <si>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</si>
  <si>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</si>
  <si>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</si>
  <si>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</si>
  <si>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</si>
  <si>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</si>
  <si>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</si>
  <si>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</si>
  <si>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</si>
  <si>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</si>
  <si>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</si>
  <si>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</si>
  <si>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</si>
  <si>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</si>
  <si>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</si>
  <si>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</si>
  <si>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</si>
  <si>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</si>
  <si>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</si>
  <si>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</si>
  <si>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</si>
  <si>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</si>
  <si>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</si>
  <si>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</si>
  <si>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</si>
  <si>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</si>
  <si>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</si>
  <si>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</si>
  <si>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</si>
  <si>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</si>
  <si>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</si>
  <si>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</si>
  <si>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</si>
  <si>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</si>
  <si>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</si>
  <si>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</si>
  <si>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</si>
  <si>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</si>
  <si>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</si>
  <si>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</si>
  <si>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</si>
  <si>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</si>
  <si>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</si>
  <si>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</si>
  <si>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</si>
  <si>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</si>
  <si>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</si>
  <si>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</si>
  <si>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</si>
  <si>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</si>
  <si>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</si>
  <si>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</si>
  <si>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</si>
  <si>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</si>
  <si>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</si>
  <si>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</si>
  <si>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</si>
  <si>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</si>
  <si>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</si>
  <si>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</si>
  <si>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</si>
  <si>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</si>
  <si>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</si>
  <si>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</si>
  <si>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</si>
  <si>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</si>
  <si>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</si>
  <si>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</si>
  <si>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</si>
  <si>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</si>
  <si>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</si>
  <si>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</si>
  <si>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</si>
  <si>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</si>
  <si>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</si>
  <si>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</si>
  <si>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</si>
  <si>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</si>
  <si>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</si>
  <si>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</si>
  <si>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</si>
  <si>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</si>
  <si>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</si>
  <si>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</si>
  <si>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</si>
  <si>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</si>
  <si>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</si>
  <si>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</si>
  <si>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</si>
  <si>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</si>
  <si>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</si>
  <si>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</si>
  <si>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</si>
  <si>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</si>
  <si>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</si>
  <si>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</si>
  <si>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</si>
  <si>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</si>
  <si>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</si>
  <si>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</si>
  <si>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</si>
  <si>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</si>
  <si>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</si>
  <si>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</si>
  <si>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</si>
  <si>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</si>
  <si>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</si>
  <si>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</si>
  <si>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</si>
  <si>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</si>
  <si>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</si>
  <si>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</si>
  <si>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</si>
  <si>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</si>
  <si>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</si>
  <si>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</si>
  <si>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</si>
  <si>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</si>
  <si>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</si>
  <si>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</si>
  <si>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</si>
  <si>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</si>
  <si>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</si>
  <si>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</si>
  <si>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</si>
  <si>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</si>
  <si>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</si>
  <si>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</si>
  <si>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</si>
  <si>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</si>
  <si>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</si>
  <si>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</si>
  <si>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</si>
  <si>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</si>
  <si>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</si>
  <si>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</si>
  <si>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</si>
  <si>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</si>
  <si>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</si>
  <si>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</si>
  <si>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</si>
  <si>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</si>
  <si>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</si>
  <si>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</si>
  <si>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</si>
  <si>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</si>
  <si>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</si>
  <si>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</si>
  <si>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</si>
  <si>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</si>
  <si>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</si>
  <si>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</si>
  <si>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</si>
  <si>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</si>
  <si>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</si>
  <si>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</si>
  <si>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</si>
  <si>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</si>
  <si>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</si>
  <si>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</si>
  <si>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</si>
  <si>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</si>
  <si>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</si>
  <si>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</si>
  <si>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</si>
  <si>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</si>
  <si>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</si>
  <si>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</si>
  <si>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</si>
  <si>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</si>
  <si>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</si>
  <si>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</si>
  <si>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</si>
  <si>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</si>
  <si>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</si>
  <si>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</si>
  <si>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</si>
  <si>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</si>
  <si>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</si>
  <si>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</si>
  <si>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</si>
  <si>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</si>
  <si>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</si>
  <si>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</si>
  <si>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</si>
  <si>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</si>
  <si>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</si>
  <si>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</si>
  <si>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</si>
  <si>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</si>
  <si>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</si>
  <si>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</si>
  <si>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</si>
  <si>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</si>
  <si>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</si>
  <si>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</si>
  <si>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</si>
  <si>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</si>
  <si>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</si>
  <si>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</si>
  <si>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</si>
  <si>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</si>
  <si>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</si>
  <si>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</si>
  <si>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</si>
  <si>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</si>
  <si>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</si>
  <si>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</si>
  <si>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</si>
  <si>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</si>
  <si>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</si>
  <si>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</si>
  <si>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</si>
  <si>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</si>
  <si>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</si>
  <si>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</si>
  <si>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</si>
  <si>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</si>
  <si>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</si>
  <si>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</si>
  <si>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</si>
  <si>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</si>
  <si>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</si>
  <si>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</si>
  <si>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</si>
  <si>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</si>
  <si>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</si>
  <si>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</si>
  <si>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</si>
  <si>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</si>
  <si>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</si>
  <si>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</si>
  <si>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</si>
  <si>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</si>
  <si>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</si>
  <si>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</si>
  <si>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</si>
  <si>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</si>
  <si>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</si>
  <si>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</si>
  <si>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</si>
  <si>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</si>
  <si>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</si>
  <si>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</si>
  <si>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</si>
  <si>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</si>
  <si>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</si>
  <si>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</si>
  <si>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</si>
  <si>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</si>
  <si>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</si>
  <si>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</si>
  <si>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</si>
  <si>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</si>
  <si>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</si>
  <si>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</si>
  <si>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</si>
  <si>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</si>
  <si>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</si>
  <si>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</si>
  <si>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</si>
  <si>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</si>
  <si>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</si>
  <si>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</si>
  <si>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</si>
  <si>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</si>
  <si>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</si>
  <si>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</si>
  <si>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</si>
  <si>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</si>
  <si>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</si>
  <si>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</si>
  <si>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</si>
  <si>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</si>
  <si>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</si>
  <si>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</si>
  <si>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</si>
  <si>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</si>
  <si>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</si>
  <si>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</si>
  <si>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</si>
  <si>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</si>
  <si>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</si>
  <si>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</si>
  <si>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</si>
  <si>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</si>
  <si>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</si>
  <si>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</si>
  <si>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</si>
  <si>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</si>
  <si>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</si>
  <si>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</si>
  <si>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</si>
  <si>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</si>
  <si>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</si>
  <si>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</si>
  <si>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</si>
  <si>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</si>
  <si>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</si>
  <si>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</si>
  <si>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</si>
  <si>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</si>
  <si>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</si>
  <si>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</si>
  <si>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</si>
  <si>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</si>
  <si>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</si>
  <si>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</si>
  <si>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</si>
  <si>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</si>
  <si>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</si>
  <si>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</si>
  <si>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</si>
  <si>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</si>
  <si>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</si>
  <si>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</si>
  <si>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</si>
  <si>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</si>
  <si>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</si>
  <si>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</si>
  <si>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</si>
  <si>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</si>
  <si>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</si>
  <si>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</si>
  <si>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</si>
  <si>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</si>
  <si>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</si>
  <si>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</si>
  <si>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</si>
  <si>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</si>
  <si>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</si>
  <si>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</si>
  <si>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</si>
  <si>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</si>
  <si>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</si>
  <si>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</si>
  <si>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</si>
  <si>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</si>
  <si>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</si>
  <si>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</si>
  <si>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</si>
  <si>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</si>
  <si>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</si>
  <si>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</si>
  <si>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</si>
  <si>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</si>
  <si>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</si>
  <si>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</si>
  <si>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</si>
  <si>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</si>
  <si>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</si>
  <si>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</si>
  <si>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</si>
  <si>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</si>
  <si>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</si>
  <si>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</si>
  <si>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</si>
  <si>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</si>
  <si>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</si>
  <si>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</si>
  <si>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</si>
  <si>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</si>
  <si>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</si>
  <si>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</si>
  <si>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</si>
  <si>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</si>
  <si>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</si>
  <si>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</si>
  <si>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</si>
  <si>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</si>
  <si>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</si>
  <si>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</si>
  <si>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</si>
  <si>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</si>
  <si>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</si>
  <si>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</si>
  <si>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</si>
  <si>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</si>
  <si>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</si>
  <si>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</si>
  <si>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</si>
  <si>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</si>
  <si>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</si>
  <si>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</si>
  <si>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</si>
  <si>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</si>
  <si>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</si>
  <si>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</si>
  <si>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</si>
  <si>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</si>
  <si>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</si>
  <si>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</si>
  <si>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</si>
  <si>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</si>
  <si>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</si>
  <si>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</si>
  <si>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</si>
  <si>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</si>
  <si>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</si>
  <si>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</si>
  <si>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</si>
  <si>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</si>
  <si>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</si>
  <si>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</si>
  <si>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</si>
  <si>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</si>
  <si>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</si>
  <si>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</si>
  <si>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</si>
  <si>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</si>
  <si>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</si>
  <si>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</si>
  <si>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</si>
  <si>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</si>
  <si>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</si>
  <si>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</si>
  <si>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</si>
  <si>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</si>
  <si>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</si>
  <si>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</si>
  <si>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</si>
  <si>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</si>
  <si>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</si>
  <si>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</si>
  <si>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</si>
  <si>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</si>
  <si>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</si>
  <si>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</si>
  <si>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</si>
  <si>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</si>
  <si>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</si>
  <si>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</si>
  <si>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</si>
  <si>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</si>
  <si>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</si>
  <si>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</si>
  <si>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</si>
  <si>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</si>
  <si>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</si>
  <si>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</si>
  <si>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</si>
  <si>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</si>
  <si>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</si>
  <si>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</si>
  <si>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</si>
  <si>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</si>
  <si>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</si>
  <si>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</si>
  <si>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</si>
  <si>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</si>
  <si>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</si>
  <si>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</si>
  <si>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</si>
  <si>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</si>
  <si>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</si>
  <si>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</si>
  <si>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</si>
  <si>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</si>
  <si>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</si>
  <si>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</si>
  <si>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</si>
  <si>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</si>
  <si>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</si>
  <si>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</si>
  <si>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</si>
  <si>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</si>
  <si>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</si>
  <si>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</si>
  <si>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</si>
  <si>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</si>
  <si>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</si>
  <si>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</si>
  <si>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</si>
  <si>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</si>
  <si>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</si>
  <si>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</si>
  <si>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</si>
  <si>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</si>
  <si>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</si>
  <si>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</si>
  <si>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</si>
  <si>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</si>
  <si>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</si>
  <si>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</si>
  <si>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</si>
  <si>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</si>
  <si>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</si>
  <si>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</si>
  <si>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</si>
  <si>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</si>
  <si>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</si>
  <si>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</si>
  <si>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</si>
  <si>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</si>
  <si>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</si>
  <si>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</si>
  <si>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</si>
  <si>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</si>
  <si>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</si>
  <si>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</si>
  <si>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</si>
  <si>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</si>
  <si>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</si>
  <si>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</si>
  <si>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</si>
  <si>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</si>
  <si>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</si>
  <si>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</si>
  <si>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</si>
  <si>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</si>
  <si>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</si>
  <si>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</si>
  <si>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</si>
  <si>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</si>
  <si>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</si>
  <si>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</si>
  <si>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</si>
  <si>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</si>
  <si>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</si>
  <si>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</si>
  <si>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</si>
  <si>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</si>
  <si>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</si>
  <si>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</si>
  <si>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</si>
  <si>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</si>
  <si>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</si>
  <si>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</si>
  <si>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</si>
  <si>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</si>
  <si>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</si>
  <si>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</si>
  <si>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</si>
  <si>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</si>
  <si>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</si>
  <si>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</si>
  <si>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</si>
  <si>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</si>
  <si>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</si>
  <si>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</si>
  <si>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</si>
  <si>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</si>
  <si>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</si>
  <si>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</si>
  <si>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</si>
  <si>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</si>
  <si>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</si>
  <si>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</si>
  <si>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</si>
  <si>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</si>
  <si>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</si>
  <si>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</si>
  <si>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</si>
  <si>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</si>
  <si>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</si>
  <si>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</si>
  <si>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</si>
  <si>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</si>
  <si>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</si>
  <si>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</si>
  <si>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</si>
  <si>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</si>
  <si>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</si>
  <si>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</si>
  <si>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</si>
  <si>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</si>
  <si>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</si>
  <si>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</si>
  <si>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</si>
  <si>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</si>
  <si>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</si>
  <si>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</si>
  <si>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</si>
  <si>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</si>
  <si>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</si>
  <si>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</si>
  <si>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</si>
  <si>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</si>
  <si>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</si>
  <si>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</si>
  <si>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</si>
  <si>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</si>
  <si>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</si>
  <si>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</si>
  <si>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</si>
  <si>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</si>
  <si>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</si>
  <si>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</si>
  <si>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</si>
  <si>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</si>
  <si>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</si>
  <si>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</si>
  <si>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</si>
  <si>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</si>
  <si>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</si>
  <si>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</si>
  <si>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</si>
  <si>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</si>
  <si>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</si>
  <si>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</si>
  <si>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</si>
  <si>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</si>
  <si>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</si>
  <si>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</si>
  <si>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</si>
  <si>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</si>
  <si>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</si>
  <si>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</si>
  <si>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</si>
  <si>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</si>
  <si>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</si>
  <si>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</si>
  <si>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</si>
  <si>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</si>
  <si>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</si>
  <si>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</si>
  <si>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</si>
  <si>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</si>
  <si>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</si>
  <si>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</si>
  <si>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</si>
  <si>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</si>
  <si>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</si>
  <si>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</si>
  <si>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</si>
  <si>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</si>
  <si>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</si>
  <si>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</si>
  <si>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</si>
  <si>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</si>
  <si>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</si>
  <si>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</si>
  <si>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</si>
  <si>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</si>
  <si>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</si>
  <si>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</si>
  <si>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</si>
  <si>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</si>
  <si>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</si>
  <si>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</si>
  <si>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</si>
  <si>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</si>
  <si>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</si>
  <si>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</si>
  <si>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</si>
  <si>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</si>
  <si>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</si>
  <si>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</si>
  <si>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</si>
  <si>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</si>
  <si>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</si>
  <si>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</si>
  <si>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</si>
  <si>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</si>
  <si>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</si>
  <si>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</si>
  <si>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</si>
  <si>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</si>
  <si>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</si>
  <si>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</si>
  <si>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</si>
  <si>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</si>
  <si>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</si>
  <si>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</si>
  <si>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</si>
  <si>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</si>
  <si>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</si>
  <si>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</si>
  <si>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</si>
  <si>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</si>
  <si>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</si>
  <si>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</si>
  <si>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</si>
  <si>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</si>
  <si>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</si>
  <si>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</si>
  <si>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</si>
  <si>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</si>
  <si>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</si>
  <si>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</si>
  <si>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</si>
  <si>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</si>
  <si>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</si>
  <si>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</si>
  <si>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</si>
  <si>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</si>
  <si>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</si>
  <si>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</si>
  <si>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</si>
  <si>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</si>
  <si>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</si>
  <si>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</si>
  <si>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</si>
  <si>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</si>
  <si>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</si>
  <si>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</si>
  <si>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</si>
  <si>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</si>
  <si>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</si>
  <si>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</si>
  <si>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</si>
  <si>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</si>
  <si>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</si>
  <si>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</si>
  <si>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</si>
  <si>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</si>
  <si>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</si>
  <si>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</si>
  <si>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</si>
  <si>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</si>
  <si>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</si>
  <si>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</si>
  <si>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</si>
  <si>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</si>
  <si>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</si>
  <si>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</si>
  <si>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</si>
  <si>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</si>
  <si>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</si>
  <si>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</si>
  <si>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</si>
  <si>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</si>
  <si>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</si>
  <si>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</si>
  <si>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</si>
  <si>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</si>
  <si>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</si>
  <si>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</si>
  <si>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</si>
  <si>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</si>
  <si>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</si>
  <si>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</si>
  <si>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</si>
  <si>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</si>
  <si>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</si>
  <si>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</si>
  <si>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</si>
  <si>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</si>
  <si>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</si>
  <si>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</si>
  <si>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</si>
  <si>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</si>
  <si>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</si>
  <si>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</si>
  <si>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</si>
  <si>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</si>
  <si>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</si>
  <si>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</si>
  <si>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</si>
  <si>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</si>
  <si>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</si>
  <si>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</si>
  <si>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</si>
  <si>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</si>
  <si>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</si>
  <si>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</si>
  <si>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</si>
  <si>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</si>
  <si>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</si>
  <si>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</si>
  <si>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</si>
  <si>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</si>
  <si>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</si>
  <si>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</si>
  <si>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</si>
  <si>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</si>
  <si>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</si>
  <si>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</si>
  <si>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</si>
  <si>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</si>
  <si>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</si>
  <si>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</si>
  <si>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</si>
  <si>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</si>
  <si>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</si>
  <si>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</si>
  <si>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</si>
  <si>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</si>
  <si>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</si>
  <si>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</si>
  <si>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</si>
  <si>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</si>
  <si>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</si>
  <si>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</si>
  <si>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</si>
  <si>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</si>
  <si>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</si>
  <si>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</si>
  <si>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</si>
  <si>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</si>
  <si>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</si>
  <si>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</si>
  <si>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</si>
  <si>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</si>
  <si>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</si>
  <si>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</si>
  <si>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</si>
  <si>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</si>
  <si>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</si>
  <si>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</si>
  <si>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</si>
  <si>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</si>
  <si>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</si>
  <si>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</si>
  <si>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</si>
  <si>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</si>
  <si>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</si>
  <si>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</si>
  <si>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</si>
  <si>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</si>
  <si>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</si>
  <si>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</si>
  <si>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</si>
  <si>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</si>
  <si>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</si>
  <si>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</si>
  <si>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</si>
  <si>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</si>
  <si>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</si>
  <si>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</si>
  <si>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</si>
  <si>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</si>
  <si>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</si>
  <si>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</si>
  <si>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</si>
  <si>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</si>
  <si>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</si>
  <si>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</si>
  <si>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</si>
  <si>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</si>
  <si>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</si>
  <si>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</si>
  <si>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</si>
  <si>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</si>
  <si>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</si>
  <si>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</si>
  <si>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</si>
  <si>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</si>
  <si>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</si>
  <si>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</si>
  <si>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</si>
  <si>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</si>
  <si>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</si>
  <si>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</si>
  <si>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</si>
  <si>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</si>
  <si>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</si>
  <si>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</si>
  <si>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</si>
  <si>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</si>
  <si>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</si>
  <si>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</si>
  <si>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</si>
  <si>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</si>
  <si>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</si>
  <si>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</si>
  <si>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</si>
  <si>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</si>
  <si>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</si>
  <si>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</si>
  <si>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</si>
  <si>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</si>
  <si>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</si>
  <si>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</si>
  <si>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</si>
  <si>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</si>
  <si>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</si>
  <si>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</si>
  <si>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</si>
  <si>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</si>
  <si>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</si>
  <si>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</si>
  <si>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</si>
  <si>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</si>
  <si>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</si>
  <si>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</si>
  <si>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</si>
  <si>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</si>
  <si>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</si>
  <si>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</si>
  <si>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</si>
  <si>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</si>
  <si>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</si>
  <si>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</si>
  <si>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</si>
  <si>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</si>
  <si>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</si>
  <si>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</si>
  <si>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</si>
  <si>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</si>
  <si>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</si>
  <si>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</si>
  <si>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</si>
  <si>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</si>
  <si>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</si>
  <si>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</si>
  <si>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</si>
  <si>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</si>
  <si>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</si>
  <si>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</si>
  <si>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</si>
  <si>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</si>
  <si>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</si>
  <si>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</si>
  <si>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</si>
  <si>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</si>
  <si>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</si>
  <si>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</si>
  <si>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</si>
  <si>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</si>
  <si>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</si>
  <si>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</si>
  <si>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</si>
  <si>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</si>
  <si>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</si>
  <si>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</si>
  <si>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</si>
  <si>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</si>
  <si>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</si>
  <si>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</si>
  <si>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</si>
  <si>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</si>
  <si>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</si>
  <si>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</si>
  <si>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</si>
  <si>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</si>
  <si>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</si>
  <si>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</si>
  <si>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</si>
  <si>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</si>
  <si>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</si>
  <si>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</si>
  <si>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</si>
  <si>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</si>
  <si>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</si>
  <si>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</si>
  <si>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</si>
  <si>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</si>
  <si>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</si>
  <si>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</si>
  <si>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</si>
  <si>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</si>
  <si>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</si>
  <si>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</si>
  <si>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</si>
  <si>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</si>
  <si>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</si>
  <si>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</si>
  <si>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</si>
  <si>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</si>
  <si>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</si>
  <si>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</si>
  <si>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</si>
  <si>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</si>
  <si>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</si>
  <si>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</si>
  <si>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</si>
  <si>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</si>
  <si>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</si>
  <si>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</si>
  <si>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</si>
  <si>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</si>
  <si>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</si>
  <si>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</si>
  <si>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</si>
  <si>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</si>
  <si>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</si>
  <si>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</si>
  <si>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</si>
  <si>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</si>
  <si>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</si>
  <si>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</si>
  <si>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</si>
  <si>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</si>
  <si>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</si>
  <si>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</si>
  <si>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</si>
  <si>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</si>
  <si>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</si>
  <si>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</si>
  <si>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</si>
  <si>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</si>
  <si>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</si>
  <si>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</si>
  <si>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</si>
  <si>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</si>
  <si>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</si>
  <si>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</si>
  <si>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</si>
  <si>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</si>
  <si>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</si>
  <si>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</si>
  <si>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</si>
  <si>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</si>
  <si>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</si>
  <si>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</si>
  <si>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</si>
  <si>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</si>
  <si>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</si>
  <si>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</si>
  <si>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</si>
  <si>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</si>
  <si>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</si>
  <si>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</si>
  <si>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</si>
  <si>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</si>
  <si>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</si>
  <si>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</si>
  <si>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</si>
  <si>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</si>
  <si>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</si>
  <si>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</si>
  <si>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</si>
  <si>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</si>
  <si>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</si>
  <si>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</si>
  <si>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</si>
  <si>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</si>
  <si>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</si>
  <si>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</si>
  <si>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</si>
  <si>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</si>
  <si>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</si>
  <si>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</si>
  <si>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</si>
  <si>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</si>
  <si>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</si>
  <si>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</si>
  <si>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</si>
  <si>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</si>
  <si>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</si>
  <si>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</si>
  <si>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</si>
  <si>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</si>
  <si>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</si>
  <si>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</si>
  <si>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</si>
  <si>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</si>
  <si>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</si>
  <si>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</si>
  <si>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</si>
  <si>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</si>
  <si>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</si>
  <si>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</si>
  <si>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</si>
  <si>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</si>
  <si>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</si>
  <si>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</si>
  <si>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</si>
  <si>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</si>
  <si>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</si>
  <si>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</si>
  <si>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</si>
  <si>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</si>
  <si>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</si>
  <si>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</si>
  <si>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</si>
  <si>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</si>
  <si>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</si>
  <si>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</si>
  <si>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</si>
  <si>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</si>
  <si>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</si>
  <si>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</si>
  <si>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</si>
  <si>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</si>
  <si>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</si>
  <si>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</si>
  <si>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</si>
  <si>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</si>
  <si>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</si>
  <si>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</si>
  <si>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</si>
  <si>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</si>
  <si>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</si>
  <si>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</si>
  <si>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</si>
  <si>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</si>
  <si>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</si>
  <si>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</si>
  <si>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</si>
  <si>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</si>
  <si>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</si>
  <si>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</si>
  <si>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</si>
  <si>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</si>
  <si>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</si>
  <si>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</si>
  <si>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</si>
  <si>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</si>
  <si>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</si>
  <si>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</si>
  <si>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</si>
  <si>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</si>
  <si>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</si>
  <si>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</si>
  <si>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</si>
  <si>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</si>
  <si>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</si>
  <si>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</si>
  <si>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</si>
  <si>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</si>
  <si>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</si>
  <si>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</si>
  <si>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</si>
  <si>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</si>
  <si>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</si>
  <si>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</si>
  <si>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</si>
  <si>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</si>
  <si>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</si>
  <si>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</si>
  <si>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</si>
  <si>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</si>
  <si>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</si>
  <si>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</si>
  <si>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</si>
  <si>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</si>
  <si>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</si>
  <si>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</si>
  <si>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</si>
  <si>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</si>
  <si>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</si>
  <si>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</si>
  <si>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</si>
  <si>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</si>
  <si>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</si>
  <si>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</si>
  <si>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</si>
  <si>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</si>
  <si>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</si>
  <si>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</si>
  <si>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</si>
  <si>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</si>
  <si>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</si>
  <si>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</si>
  <si>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</si>
  <si>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</si>
  <si>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</si>
  <si>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</si>
  <si>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</si>
  <si>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</si>
  <si>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</si>
  <si>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</si>
  <si>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</si>
  <si>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</si>
  <si>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</si>
  <si>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</si>
  <si>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</si>
  <si>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</si>
  <si>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</si>
  <si>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</si>
  <si>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</si>
  <si>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</si>
  <si>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</si>
  <si>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</si>
  <si>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</si>
  <si>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</si>
  <si>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</si>
  <si>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</si>
  <si>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</si>
  <si>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</si>
  <si>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</si>
  <si>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</si>
  <si>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</si>
  <si>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</si>
  <si>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</si>
  <si>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</si>
  <si>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</si>
  <si>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</si>
  <si>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</si>
  <si>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</si>
  <si>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</si>
  <si>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</si>
  <si>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</si>
  <si>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</si>
  <si>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</si>
  <si>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</si>
  <si>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</si>
  <si>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</si>
  <si>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</si>
  <si>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</si>
  <si>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</si>
  <si>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</si>
  <si>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</si>
  <si>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</si>
  <si>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</si>
  <si>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</si>
  <si>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</si>
  <si>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</si>
  <si>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</si>
  <si>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</si>
  <si>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</si>
  <si>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</si>
  <si>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</si>
  <si>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</si>
  <si>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</si>
  <si>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</si>
  <si>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</si>
  <si>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</si>
  <si>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</si>
  <si>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</si>
  <si>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</si>
  <si>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</si>
  <si>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</si>
  <si>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</si>
  <si>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</si>
  <si>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</si>
  <si>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</si>
  <si>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</si>
  <si>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</si>
  <si>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</si>
  <si>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</si>
  <si>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</si>
  <si>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</si>
  <si>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</si>
  <si>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</si>
  <si>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</si>
  <si>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</si>
  <si>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</si>
  <si>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</si>
  <si>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</si>
  <si>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</si>
  <si>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</si>
  <si>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</si>
  <si>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</si>
  <si>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</si>
  <si>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</si>
  <si>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</si>
  <si>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</si>
  <si>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</si>
  <si>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</si>
  <si>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</si>
  <si>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</si>
  <si>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</si>
  <si>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</si>
  <si>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</si>
  <si>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</si>
  <si>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</si>
  <si>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</si>
  <si>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</si>
  <si>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</si>
  <si>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</si>
  <si>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</si>
  <si>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</si>
  <si>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</si>
  <si>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</si>
  <si>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</si>
  <si>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</si>
  <si>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</si>
  <si>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</si>
  <si>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</si>
  <si>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</si>
  <si>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</si>
  <si>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</si>
  <si>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</si>
  <si>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</si>
  <si>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</si>
  <si>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</si>
  <si>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</si>
  <si>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</si>
  <si>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</si>
  <si>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</si>
  <si>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</si>
  <si>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</si>
  <si>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</si>
  <si>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</si>
  <si>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</si>
  <si>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</si>
  <si>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</si>
  <si>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</si>
  <si>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</si>
  <si>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</si>
  <si>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</si>
  <si>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</si>
  <si>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</si>
  <si>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</si>
  <si>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</si>
  <si>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</si>
  <si>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</si>
  <si>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</si>
  <si>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</si>
  <si>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</si>
  <si>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</si>
  <si>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</si>
  <si>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</si>
  <si>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</si>
  <si>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</si>
  <si>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</si>
  <si>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</si>
  <si>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</si>
  <si>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</si>
  <si>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</si>
  <si>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</si>
  <si>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</si>
  <si>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</si>
  <si>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</si>
  <si>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</si>
  <si>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</si>
  <si>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</si>
  <si>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</si>
  <si>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</si>
  <si>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</si>
  <si>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</si>
  <si>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</si>
  <si>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</si>
  <si>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</si>
  <si>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</si>
  <si>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</si>
  <si>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</si>
  <si>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</si>
  <si>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</si>
  <si>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</si>
  <si>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</si>
  <si>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</si>
  <si>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</si>
  <si>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</si>
  <si>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</si>
  <si>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</si>
  <si>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</si>
  <si>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</si>
  <si>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</si>
  <si>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</si>
  <si>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</si>
  <si>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</si>
  <si>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</si>
  <si>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</si>
  <si>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</si>
  <si>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</si>
  <si>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</si>
  <si>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</si>
  <si>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</si>
  <si>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</si>
  <si>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</si>
  <si>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</si>
  <si>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</si>
  <si>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</si>
  <si>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</si>
  <si>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</si>
  <si>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</si>
  <si>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</si>
  <si>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</si>
  <si>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</si>
  <si>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</si>
  <si>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</si>
  <si>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</si>
  <si>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</si>
  <si>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</si>
  <si>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</si>
  <si>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</si>
  <si>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</si>
  <si>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</si>
  <si>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</si>
  <si>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</si>
  <si>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</si>
  <si>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</si>
  <si>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</si>
  <si>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</si>
  <si>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</si>
  <si>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</si>
  <si>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</si>
  <si>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</si>
  <si>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</si>
  <si>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</si>
  <si>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</si>
  <si>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</si>
  <si>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</si>
  <si>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</si>
  <si>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</si>
  <si>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</si>
  <si>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</si>
  <si>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</si>
  <si>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</si>
  <si>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</si>
  <si>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</si>
  <si>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</si>
  <si>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</si>
  <si>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</si>
  <si>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</si>
  <si>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</si>
  <si>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</si>
  <si>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</si>
  <si>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</si>
  <si>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</si>
  <si>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</si>
  <si>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</si>
  <si>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</si>
  <si>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</si>
  <si>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</si>
  <si>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</si>
  <si>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</si>
  <si>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</si>
  <si>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</si>
  <si>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</si>
  <si>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</si>
  <si>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</si>
  <si>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</si>
  <si>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</si>
  <si>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</si>
  <si>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</si>
  <si>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</si>
  <si>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</si>
  <si>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</si>
  <si>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</si>
  <si>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</si>
  <si>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</si>
  <si>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</si>
  <si>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</si>
  <si>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</si>
  <si>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</si>
  <si>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</si>
  <si>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</si>
  <si>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</si>
  <si>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</si>
  <si>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</si>
  <si>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</si>
  <si>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</si>
  <si>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</si>
  <si>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</si>
  <si>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</si>
  <si>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</si>
  <si>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</si>
  <si>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</si>
  <si>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</si>
  <si>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</si>
  <si>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</si>
  <si>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</si>
  <si>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</si>
  <si>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</si>
  <si>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</si>
  <si>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</si>
  <si>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</si>
  <si>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</si>
  <si>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</si>
  <si>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</si>
  <si>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</si>
  <si>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</si>
  <si>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</si>
  <si>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</si>
  <si>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</si>
  <si>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</si>
  <si>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</si>
  <si>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</si>
  <si>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</si>
  <si>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</si>
  <si>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</si>
  <si>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</si>
  <si>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</si>
  <si>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</si>
  <si>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</si>
  <si>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</si>
  <si>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</si>
  <si>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</si>
  <si>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</si>
  <si>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</si>
  <si>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</si>
  <si>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</si>
  <si>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</si>
  <si>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</si>
  <si>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</si>
  <si>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</si>
  <si>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</si>
  <si>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</si>
  <si>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</si>
  <si>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</si>
  <si>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</si>
  <si>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</si>
  <si>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</si>
  <si>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</si>
  <si>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</si>
  <si>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</si>
  <si>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</si>
  <si>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</si>
  <si>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</si>
  <si>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</si>
  <si>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</si>
  <si>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</si>
  <si>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</si>
  <si>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</si>
  <si>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</si>
  <si>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</si>
  <si>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</si>
  <si>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</si>
  <si>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</si>
  <si>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</si>
  <si>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</si>
  <si>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</si>
  <si>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</si>
  <si>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</si>
  <si>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</si>
  <si>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</si>
  <si>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</si>
  <si>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</si>
  <si>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</si>
  <si>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</si>
  <si>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</si>
  <si>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</si>
  <si>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</si>
  <si>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</si>
  <si>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</si>
  <si>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</si>
  <si>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</si>
  <si>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</si>
  <si>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</si>
  <si>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</si>
  <si>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</si>
  <si>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</si>
  <si>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</si>
  <si>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</si>
  <si>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</si>
  <si>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</si>
  <si>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</si>
  <si>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</si>
  <si>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</si>
  <si>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</si>
  <si>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</si>
  <si>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</si>
  <si>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</si>
  <si>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</si>
  <si>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</si>
  <si>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</si>
  <si>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</si>
  <si>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</si>
  <si>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</si>
  <si>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</si>
  <si>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</si>
  <si>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</si>
  <si>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</si>
  <si>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</si>
  <si>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</si>
  <si>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</si>
  <si>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</si>
  <si>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</si>
  <si>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</si>
  <si>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</si>
  <si>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</si>
  <si>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</si>
  <si>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</si>
  <si>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</si>
  <si>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</si>
  <si>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</si>
  <si>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</si>
  <si>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</si>
  <si>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</si>
  <si>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</si>
  <si>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</si>
  <si>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</si>
  <si>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</si>
  <si>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</si>
  <si>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</si>
  <si>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</si>
  <si>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</si>
  <si>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</si>
  <si>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</si>
  <si>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</si>
  <si>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</si>
  <si>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</si>
  <si>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</si>
  <si>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</si>
  <si>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</si>
  <si>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</si>
  <si>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</si>
  <si>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</si>
  <si>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</si>
  <si>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</si>
  <si>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</si>
  <si>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</si>
  <si>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</si>
  <si>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</si>
  <si>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</si>
  <si>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</si>
  <si>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</si>
  <si>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</si>
  <si>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</si>
  <si>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</si>
  <si>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</si>
  <si>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</si>
  <si>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</si>
  <si>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</si>
  <si>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</si>
  <si>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</si>
  <si>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</si>
  <si>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</si>
  <si>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</si>
  <si>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</si>
  <si>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</si>
  <si>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</si>
  <si>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</si>
  <si>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</si>
  <si>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</si>
  <si>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</si>
  <si>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</si>
  <si>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</si>
  <si>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</si>
  <si>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</si>
  <si>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</si>
  <si>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</si>
  <si>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</si>
  <si>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</si>
  <si>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</si>
  <si>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</si>
  <si>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</si>
  <si>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</si>
  <si>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</si>
  <si>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</si>
  <si>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</si>
  <si>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</si>
  <si>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</si>
  <si>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</si>
  <si>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</si>
  <si>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</si>
  <si>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</si>
  <si>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</si>
  <si>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</si>
  <si>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</si>
  <si>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</si>
  <si>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</si>
  <si>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</si>
  <si>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</si>
  <si>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</si>
  <si>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</si>
  <si>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</si>
  <si>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</si>
  <si>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</si>
  <si>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</si>
  <si>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</si>
  <si>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</si>
  <si>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</si>
  <si>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</si>
  <si>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</si>
  <si>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</si>
  <si>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</si>
  <si>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</si>
  <si>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</si>
  <si>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</si>
  <si>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</si>
  <si>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</si>
  <si>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</si>
  <si>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</si>
  <si>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</si>
  <si>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</si>
  <si>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</si>
  <si>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</si>
  <si>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</si>
  <si>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</si>
  <si>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</si>
  <si>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</si>
  <si>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</si>
  <si>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</si>
  <si>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</si>
  <si>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</si>
  <si>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</si>
  <si>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</si>
  <si>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</si>
  <si>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</si>
  <si>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</si>
  <si>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</si>
  <si>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</si>
  <si>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</si>
  <si>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</si>
  <si>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</si>
  <si>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</si>
  <si>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</si>
  <si>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</si>
  <si>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</si>
  <si>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</si>
  <si>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</si>
  <si>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</si>
  <si>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</si>
  <si>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</si>
  <si>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</si>
  <si>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</si>
  <si>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</si>
  <si>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</si>
  <si>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</si>
  <si>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</si>
  <si>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</si>
  <si>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</si>
  <si>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</si>
  <si>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</si>
  <si>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</si>
  <si>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</si>
  <si>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</si>
  <si>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</si>
  <si>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</si>
  <si>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</si>
  <si>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</si>
  <si>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</si>
  <si>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</si>
  <si>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</si>
  <si>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</si>
  <si>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</si>
  <si>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</si>
  <si>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</si>
  <si>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</si>
  <si>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</si>
  <si>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</si>
  <si>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</si>
  <si>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</si>
  <si>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</si>
  <si>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</si>
  <si>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</si>
  <si>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</si>
  <si>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</si>
  <si>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</si>
  <si>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</si>
  <si>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</si>
  <si>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</si>
  <si>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</si>
  <si>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</si>
  <si>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</si>
  <si>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</si>
  <si>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</si>
  <si>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</si>
  <si>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</si>
  <si>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</si>
  <si>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</si>
  <si>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</si>
  <si>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</si>
  <si>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</si>
  <si>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</si>
  <si>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</si>
  <si>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</si>
  <si>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</si>
  <si>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</si>
  <si>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</si>
  <si>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</si>
  <si>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</si>
  <si>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</si>
  <si>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</si>
  <si>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</si>
  <si>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</si>
  <si>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</si>
  <si>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</si>
  <si>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</si>
  <si>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</si>
  <si>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</si>
  <si>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</si>
  <si>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</si>
  <si>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</si>
  <si>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</si>
  <si>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</si>
  <si>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</si>
  <si>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</si>
  <si>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</si>
  <si>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</si>
  <si>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</si>
  <si>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</si>
  <si>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</si>
  <si>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</si>
  <si>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</si>
  <si>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</si>
  <si>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</si>
  <si>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</si>
  <si>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</si>
  <si>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</si>
  <si>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</si>
  <si>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</si>
  <si>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</si>
  <si>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</si>
  <si>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</si>
  <si>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</si>
  <si>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</si>
  <si>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</si>
  <si>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</si>
  <si>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</si>
  <si>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</si>
  <si>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</si>
  <si>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</si>
  <si>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</si>
  <si>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</si>
  <si>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</si>
  <si>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</si>
  <si>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</si>
  <si>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</si>
  <si>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</si>
  <si>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</si>
  <si>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</si>
  <si>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</si>
  <si>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</si>
  <si>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</si>
  <si>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</si>
  <si>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</si>
  <si>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</si>
  <si>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</si>
  <si>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</si>
  <si>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</si>
  <si>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</si>
  <si>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</si>
  <si>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</si>
  <si>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</si>
  <si>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</si>
  <si>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</si>
  <si>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</si>
  <si>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</si>
  <si>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</si>
  <si>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</si>
  <si>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</si>
  <si>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</si>
  <si>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</si>
  <si>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</si>
  <si>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</si>
  <si>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</si>
  <si>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</si>
  <si>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</si>
  <si>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</si>
  <si>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</si>
  <si>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</si>
  <si>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</si>
  <si>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</si>
  <si>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</si>
  <si>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</si>
  <si>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</si>
  <si>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</si>
  <si>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</si>
  <si>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</si>
  <si>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</si>
  <si>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</si>
  <si>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</si>
  <si>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</si>
  <si>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</si>
  <si>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</si>
  <si>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</si>
  <si>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</si>
  <si>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</si>
  <si>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</si>
  <si>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</si>
  <si>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</si>
  <si>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</si>
  <si>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</si>
  <si>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</si>
  <si>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</si>
  <si>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</si>
  <si>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</si>
  <si>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</si>
  <si>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</si>
  <si>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</si>
  <si>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</si>
  <si>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</si>
  <si>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</si>
  <si>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</si>
  <si>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</si>
  <si>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</si>
  <si>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</si>
  <si>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</si>
  <si>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</si>
  <si>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</si>
  <si>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</si>
  <si>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</si>
  <si>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</si>
  <si>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</si>
  <si>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</si>
  <si>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</si>
  <si>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</si>
  <si>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</si>
  <si>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</si>
  <si>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</si>
  <si>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</si>
  <si>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</si>
  <si>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</si>
  <si>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</si>
  <si>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</si>
  <si>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</si>
  <si>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</si>
  <si>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</si>
  <si>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</si>
  <si>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</si>
  <si>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</si>
  <si>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</si>
  <si>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</si>
  <si>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</si>
  <si>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</si>
  <si>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</si>
  <si>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</si>
  <si>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</si>
  <si>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</si>
  <si>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</si>
  <si>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</si>
  <si>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</si>
  <si>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</si>
  <si>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</si>
  <si>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</si>
  <si>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</si>
  <si>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</si>
  <si>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</si>
  <si>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</si>
  <si>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</si>
  <si>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</si>
  <si>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</si>
  <si>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</si>
  <si>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</si>
  <si>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</si>
  <si>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</si>
  <si>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</si>
  <si>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</si>
  <si>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</si>
  <si>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</si>
  <si>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</si>
  <si>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</si>
  <si>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</si>
  <si>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</si>
  <si>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</si>
  <si>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</si>
  <si>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</si>
  <si>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</si>
  <si>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</si>
  <si>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</si>
  <si>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</si>
  <si>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</si>
  <si>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</si>
  <si>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</si>
  <si>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</si>
  <si>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</si>
  <si>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</si>
  <si>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</si>
  <si>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</si>
  <si>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</si>
  <si>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</si>
  <si>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</si>
  <si>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</si>
  <si>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</si>
  <si>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</si>
  <si>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</si>
  <si>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</si>
  <si>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</si>
  <si>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</si>
  <si>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</si>
  <si>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</si>
  <si>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</si>
  <si>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</si>
  <si>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</si>
  <si>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</si>
  <si>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</si>
  <si>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</si>
  <si>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</si>
  <si>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</si>
  <si>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</si>
  <si>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</si>
  <si>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</si>
  <si>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</si>
  <si>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</si>
  <si>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</si>
  <si>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</si>
  <si>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</si>
  <si>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</si>
  <si>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</si>
  <si>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</si>
  <si>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</si>
  <si>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</si>
  <si>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</si>
  <si>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</si>
  <si>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</si>
  <si>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</si>
  <si>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</si>
  <si>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</si>
  <si>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</si>
  <si>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</si>
  <si>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</si>
  <si>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</si>
  <si>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</si>
  <si>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</si>
  <si>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</si>
  <si>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</si>
  <si>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</si>
  <si>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</si>
  <si>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</si>
  <si>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</si>
  <si>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</si>
  <si>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</si>
  <si>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</si>
  <si>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</si>
  <si>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</si>
  <si>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</si>
  <si>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</si>
  <si>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</si>
  <si>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</si>
  <si>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</si>
  <si>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</si>
  <si>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</si>
  <si>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</si>
  <si>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</si>
  <si>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</si>
  <si>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</si>
  <si>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</si>
  <si>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</si>
  <si>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</si>
  <si>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</si>
  <si>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</si>
  <si>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</si>
  <si>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</si>
  <si>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</si>
  <si>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</si>
  <si>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</si>
  <si>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</si>
  <si>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</si>
  <si>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</si>
  <si>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</si>
  <si>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</si>
  <si>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</si>
  <si>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</si>
  <si>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</si>
  <si>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</si>
  <si>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</si>
  <si>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</si>
  <si>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</si>
  <si>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</si>
  <si>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</si>
  <si>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</si>
  <si>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</si>
  <si>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</si>
  <si>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</si>
  <si>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</si>
  <si>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</si>
  <si>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</si>
  <si>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</si>
  <si>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</si>
  <si>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</si>
  <si>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</si>
  <si>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</si>
  <si>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</si>
  <si>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</si>
  <si>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</si>
  <si>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</si>
  <si>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</si>
  <si>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</si>
  <si>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</si>
  <si>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</si>
  <si>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</si>
  <si>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</si>
  <si>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</si>
  <si>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</si>
  <si>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</si>
  <si>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</si>
  <si>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</si>
  <si>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</si>
  <si>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</si>
  <si>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</si>
  <si>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</si>
  <si>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</si>
  <si>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</si>
  <si>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</si>
  <si>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</si>
  <si>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</si>
  <si>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</si>
  <si>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</si>
  <si>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</si>
  <si>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</si>
  <si>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</si>
  <si>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</si>
  <si>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</si>
  <si>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</si>
  <si>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</si>
  <si>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</si>
  <si>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</si>
  <si>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</si>
  <si>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</si>
  <si>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</si>
  <si>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</si>
  <si>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</si>
  <si>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</si>
  <si>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</si>
  <si>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</si>
  <si>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</si>
  <si>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</si>
  <si>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</si>
  <si>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</si>
  <si>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</si>
  <si>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</si>
  <si>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</si>
  <si>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</si>
  <si>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</si>
  <si>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</si>
  <si>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</si>
  <si>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</si>
  <si>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</si>
  <si>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</si>
  <si>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</si>
  <si>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</si>
  <si>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</si>
  <si>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</si>
  <si>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</si>
  <si>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</si>
  <si>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</si>
  <si>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</si>
  <si>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</si>
  <si>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</si>
  <si>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</si>
  <si>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</si>
  <si>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</si>
  <si>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</si>
  <si>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</si>
  <si>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</si>
  <si>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</si>
  <si>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</si>
  <si>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</si>
  <si>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</si>
  <si>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</si>
  <si>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</si>
  <si>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</si>
  <si>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</si>
  <si>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</si>
  <si>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</si>
  <si>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</si>
  <si>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</si>
  <si>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</si>
  <si>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</si>
  <si>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</si>
  <si>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</si>
  <si>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</si>
  <si>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</si>
  <si>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</si>
  <si>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</si>
  <si>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</si>
  <si>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</si>
  <si>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</si>
  <si>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</si>
  <si>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</si>
  <si>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</si>
  <si>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</si>
  <si>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</si>
  <si>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</si>
  <si>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</si>
  <si>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</si>
  <si>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</si>
  <si>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</si>
  <si>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</si>
  <si>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</si>
  <si>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</si>
  <si>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</si>
  <si>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</si>
  <si>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</si>
  <si>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</si>
  <si>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</si>
  <si>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</si>
  <si>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</si>
  <si>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</si>
  <si>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</si>
  <si>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</si>
  <si>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</si>
  <si>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</si>
  <si>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</si>
  <si>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</si>
  <si>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</si>
  <si>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</si>
  <si>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</si>
  <si>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</si>
  <si>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</si>
  <si>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</si>
  <si>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</si>
  <si>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</si>
  <si>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</si>
  <si>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</si>
  <si>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</si>
  <si>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</si>
  <si>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</si>
  <si>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</si>
  <si>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</si>
  <si>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</si>
  <si>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</si>
  <si>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</si>
  <si>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</si>
  <si>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</si>
  <si>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</si>
  <si>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</si>
  <si>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</si>
  <si>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</si>
  <si>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</si>
  <si>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</si>
  <si>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</si>
  <si>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</si>
  <si>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</si>
  <si>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</si>
  <si>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</si>
  <si>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</si>
  <si>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</si>
  <si>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</si>
  <si>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</si>
  <si>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</si>
  <si>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</si>
  <si>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</si>
  <si>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</si>
  <si>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</si>
  <si>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</si>
  <si>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</si>
  <si>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</si>
  <si>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</si>
  <si>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</si>
  <si>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</si>
  <si>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</si>
  <si>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</si>
  <si>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</si>
  <si>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</si>
  <si>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</si>
  <si>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</si>
  <si>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</si>
  <si>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</si>
  <si>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</si>
  <si>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</si>
  <si>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</si>
  <si>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</si>
  <si>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</si>
  <si>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</si>
  <si>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</si>
  <si>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</si>
  <si>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</si>
  <si>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</si>
  <si>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</si>
  <si>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</si>
  <si>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</si>
  <si>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</si>
  <si>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</si>
  <si>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</si>
  <si>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</si>
  <si>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</si>
  <si>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</si>
  <si>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</si>
  <si>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</si>
  <si>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</si>
  <si>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</si>
  <si>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</si>
  <si>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</si>
  <si>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</si>
  <si>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</si>
  <si>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</si>
  <si>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</si>
  <si>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</si>
  <si>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</si>
  <si>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</si>
  <si>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</si>
  <si>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</si>
  <si>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</si>
  <si>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</si>
  <si>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</si>
  <si>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</si>
  <si>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</si>
  <si>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</si>
  <si>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</si>
  <si>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</si>
  <si>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</si>
  <si>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</si>
  <si>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</si>
  <si>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</si>
  <si>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</si>
  <si>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</si>
  <si>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</si>
  <si>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</si>
  <si>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</si>
  <si>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</si>
  <si>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</si>
  <si>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</si>
  <si>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</si>
  <si>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</si>
  <si>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</si>
  <si>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</si>
  <si>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</si>
  <si>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</si>
  <si>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</si>
  <si>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</si>
  <si>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</si>
  <si>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</si>
  <si>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</si>
  <si>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</si>
  <si>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</si>
  <si>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</si>
  <si>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</si>
  <si>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</si>
  <si>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</si>
  <si>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</si>
  <si>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</si>
  <si>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</si>
  <si>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</si>
  <si>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</si>
  <si>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</si>
  <si>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</si>
  <si>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</si>
  <si>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</si>
  <si>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</si>
  <si>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</si>
  <si>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</si>
  <si>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</si>
  <si>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</si>
  <si>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</si>
  <si>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</si>
  <si>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</si>
  <si>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</si>
  <si>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</si>
  <si>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</si>
  <si>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</si>
  <si>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</si>
  <si>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</si>
  <si>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</si>
  <si>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</si>
  <si>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</si>
  <si>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</si>
  <si>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</si>
  <si>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</si>
  <si>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</si>
  <si>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</si>
  <si>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</si>
  <si>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</si>
  <si>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</si>
  <si>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</si>
  <si>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</si>
  <si>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</si>
  <si>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</si>
  <si>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</si>
  <si>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</si>
  <si>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</si>
  <si>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</si>
  <si>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</si>
  <si>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</si>
  <si>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</si>
  <si>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</si>
  <si>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</si>
  <si>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</si>
  <si>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</si>
  <si>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</si>
  <si>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</si>
  <si>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</si>
  <si>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</si>
  <si>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</si>
  <si>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</si>
  <si>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</si>
  <si>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</si>
  <si>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</si>
  <si>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</si>
  <si>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</si>
  <si>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</si>
  <si>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</si>
  <si>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</si>
  <si>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</si>
  <si>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</si>
  <si>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</si>
  <si>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</si>
  <si>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</si>
  <si>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</si>
  <si>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</si>
  <si>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</si>
  <si>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</si>
  <si>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</si>
  <si>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</si>
  <si>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</si>
  <si>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</si>
  <si>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</si>
  <si>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</si>
  <si>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</si>
  <si>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</si>
  <si>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</si>
  <si>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</si>
  <si>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</si>
  <si>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</si>
  <si>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</si>
  <si>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</si>
  <si>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</si>
  <si>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</si>
  <si>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</si>
  <si>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</si>
  <si>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</si>
  <si>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</si>
  <si>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</si>
  <si>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</si>
  <si>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</si>
  <si>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</si>
  <si>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</si>
  <si>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</si>
  <si>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</si>
  <si>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</si>
  <si>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</si>
  <si>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</si>
  <si>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</si>
  <si>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</si>
  <si>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</si>
  <si>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</si>
  <si>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</si>
  <si>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</si>
  <si>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</si>
  <si>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</si>
  <si>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</si>
  <si>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</si>
  <si>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</si>
  <si>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</si>
  <si>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</si>
  <si>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</si>
  <si>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</si>
  <si>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</si>
  <si>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</si>
  <si>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</si>
  <si>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</si>
  <si>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</si>
  <si>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</si>
  <si>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</si>
  <si>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</si>
  <si>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</si>
  <si>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</si>
  <si>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</si>
  <si>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</si>
  <si>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</si>
  <si>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</si>
  <si>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</si>
  <si>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</si>
  <si>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</si>
  <si>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</si>
  <si>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</si>
  <si>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</si>
  <si>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</si>
  <si>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</si>
  <si>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</si>
  <si>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</si>
  <si>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</si>
  <si>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</si>
  <si>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</si>
  <si>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</si>
  <si>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</si>
  <si>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</si>
  <si>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</si>
  <si>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</si>
  <si>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</si>
  <si>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</si>
  <si>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</si>
  <si>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</si>
  <si>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</si>
  <si>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</si>
  <si>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</si>
  <si>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</si>
  <si>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</si>
  <si>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</si>
  <si>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</si>
  <si>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</si>
  <si>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</si>
  <si>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</si>
  <si>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</si>
  <si>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</si>
  <si>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</si>
  <si>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</si>
  <si>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</si>
  <si>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</si>
  <si>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</si>
  <si>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</si>
  <si>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</si>
  <si>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</si>
  <si>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</si>
  <si>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</si>
  <si>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</si>
  <si>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</si>
  <si>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</si>
  <si>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</si>
  <si>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</si>
  <si>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</si>
  <si>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</si>
  <si>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</si>
  <si>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</si>
  <si>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</si>
  <si>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</si>
  <si>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</si>
  <si>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</si>
  <si>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</si>
  <si>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</si>
  <si>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</si>
  <si>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</si>
  <si>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</si>
  <si>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</si>
  <si>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</si>
  <si>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</si>
  <si>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</si>
  <si>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</si>
  <si>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</si>
  <si>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</si>
  <si>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</si>
  <si>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</si>
  <si>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</si>
  <si>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</si>
  <si>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</si>
  <si>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</si>
  <si>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</si>
  <si>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</si>
  <si>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</si>
  <si>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</si>
  <si>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</si>
  <si>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</si>
  <si>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</si>
  <si>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</si>
  <si>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</si>
  <si>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</si>
  <si>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</si>
  <si>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</si>
  <si>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</si>
  <si>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</si>
  <si>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</si>
  <si>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</si>
  <si>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</si>
  <si>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</si>
  <si>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</si>
  <si>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</si>
  <si>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</si>
  <si>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</si>
  <si>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</si>
  <si>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</si>
  <si>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</si>
  <si>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</si>
  <si>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</si>
  <si>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</si>
  <si>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</si>
  <si>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</si>
  <si>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</si>
  <si>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</si>
  <si>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</si>
  <si>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</si>
  <si>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</si>
  <si>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</si>
  <si>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</si>
  <si>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</si>
  <si>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</si>
  <si>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</si>
  <si>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</si>
  <si>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</si>
  <si>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</si>
  <si>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</si>
  <si>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</si>
  <si>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</si>
  <si>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</si>
  <si>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</si>
  <si>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</si>
  <si>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</si>
  <si>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</si>
  <si>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</si>
  <si>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</si>
  <si>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</si>
  <si>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</si>
  <si>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</si>
  <si>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</si>
  <si>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</si>
  <si>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</si>
  <si>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</si>
  <si>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</si>
  <si>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</si>
  <si>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</si>
  <si>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</si>
  <si>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</si>
  <si>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</si>
  <si>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</si>
  <si>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</si>
  <si>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</si>
  <si>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</si>
  <si>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</si>
  <si>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</si>
  <si>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</si>
  <si>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</si>
  <si>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</si>
  <si>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</si>
  <si>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</si>
  <si>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</si>
  <si>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</si>
  <si>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</si>
  <si>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</si>
  <si>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</si>
  <si>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</si>
  <si>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</si>
  <si>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</si>
  <si>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</si>
  <si>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</si>
  <si>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</si>
  <si>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</si>
  <si>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</si>
  <si>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</si>
  <si>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</si>
  <si>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</si>
  <si>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</si>
  <si>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</si>
  <si>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</si>
  <si>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</si>
  <si>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</si>
  <si>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</si>
  <si>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</si>
  <si>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</si>
  <si>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</si>
  <si>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</si>
  <si>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</si>
  <si>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</si>
  <si>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</si>
  <si>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</si>
  <si>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</si>
  <si>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</si>
  <si>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</si>
  <si>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</si>
  <si>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</si>
  <si>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</si>
  <si>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</si>
  <si>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</si>
  <si>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</si>
  <si>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</si>
  <si>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</si>
  <si>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</si>
  <si>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</si>
  <si>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</si>
  <si>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</si>
  <si>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</si>
  <si>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</si>
  <si>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</si>
  <si>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</si>
  <si>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</si>
  <si>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</si>
  <si>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</si>
  <si>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</si>
  <si>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</si>
  <si>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</si>
  <si>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</si>
  <si>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</si>
  <si>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</si>
  <si>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</si>
  <si>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</si>
  <si>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</si>
  <si>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</si>
  <si>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</si>
  <si>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</si>
  <si>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</si>
  <si>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</si>
  <si>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</si>
  <si>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</si>
  <si>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</si>
  <si>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</si>
  <si>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</si>
  <si>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</si>
  <si>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</si>
  <si>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</si>
  <si>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</si>
  <si>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</si>
  <si>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</si>
  <si>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</si>
  <si>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</si>
  <si>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</si>
  <si>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</si>
  <si>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</si>
  <si>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</si>
  <si>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</si>
  <si>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</si>
  <si>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</si>
  <si>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</si>
  <si>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</si>
  <si>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</si>
  <si>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</si>
  <si>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</si>
  <si>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</si>
  <si>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</si>
  <si>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</si>
  <si>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</si>
  <si>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</si>
  <si>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</si>
  <si>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</si>
  <si>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</si>
  <si>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</si>
  <si>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</si>
  <si>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</si>
  <si>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</si>
  <si>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</si>
  <si>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</si>
  <si>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</si>
  <si>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</si>
  <si>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</si>
  <si>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</si>
  <si>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</si>
  <si>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</si>
  <si>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</si>
  <si>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</si>
  <si>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</si>
  <si>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</si>
  <si>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</si>
  <si>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</si>
  <si>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</si>
  <si>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</si>
  <si>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</si>
  <si>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</si>
  <si>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</si>
  <si>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</si>
  <si>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</si>
  <si>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</si>
  <si>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</si>
  <si>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</si>
  <si>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</si>
  <si>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</si>
  <si>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</si>
  <si>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</si>
  <si>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</si>
  <si>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</si>
  <si>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</si>
  <si>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</si>
  <si>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</si>
  <si>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</si>
  <si>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</si>
  <si>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</si>
  <si>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</si>
  <si>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</si>
  <si>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</si>
  <si>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</si>
  <si>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</si>
  <si>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</si>
  <si>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</si>
  <si>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</si>
  <si>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</si>
  <si>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</si>
  <si>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</si>
  <si>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</si>
  <si>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</si>
  <si>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</si>
  <si>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</si>
  <si>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</si>
  <si>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</si>
  <si>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</si>
  <si>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</si>
  <si>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</si>
  <si>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</si>
  <si>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</si>
  <si>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</si>
  <si>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</si>
  <si>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</si>
  <si>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</si>
  <si>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</si>
  <si>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</si>
  <si>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</si>
  <si>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</si>
  <si>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</si>
  <si>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</si>
  <si>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</si>
  <si>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</si>
  <si>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</si>
  <si>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</si>
  <si>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</si>
  <si>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</si>
  <si>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</si>
  <si>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</si>
  <si>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</si>
  <si>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</si>
  <si>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</si>
  <si>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</si>
  <si>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</si>
  <si>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</si>
  <si>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</si>
  <si>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</si>
  <si>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</si>
  <si>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</si>
  <si>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</si>
  <si>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</si>
  <si>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</si>
  <si>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</si>
  <si>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</si>
  <si>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</si>
  <si>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</si>
  <si>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</si>
  <si>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</si>
  <si>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</si>
  <si>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</si>
  <si>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</si>
  <si>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</si>
  <si>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</si>
  <si>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</si>
  <si>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</si>
  <si>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</si>
  <si>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</si>
  <si>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</si>
  <si>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</si>
  <si>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</si>
  <si>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</si>
  <si>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</si>
  <si>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</si>
  <si>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</si>
  <si>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</si>
  <si>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</si>
  <si>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</si>
  <si>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</si>
  <si>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</si>
  <si>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</si>
  <si>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</si>
  <si>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</si>
  <si>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</si>
  <si>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</si>
  <si>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</si>
  <si>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</si>
  <si>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</si>
  <si>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</si>
  <si>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</si>
  <si>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</si>
  <si>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</si>
  <si>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</si>
  <si>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</si>
  <si>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</si>
  <si>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</si>
  <si>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</si>
  <si>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</si>
  <si>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</si>
  <si>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</si>
  <si>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</si>
  <si>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</si>
  <si>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</si>
  <si>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</si>
  <si>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</si>
  <si>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</si>
  <si>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</si>
  <si>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</si>
  <si>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</si>
  <si>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</si>
  <si>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</si>
  <si>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</si>
  <si>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</si>
  <si>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</si>
  <si>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</si>
  <si>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</si>
  <si>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</si>
  <si>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</si>
  <si>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</si>
  <si>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</si>
  <si>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</si>
  <si>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</si>
  <si>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</si>
  <si>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</si>
  <si>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</si>
  <si>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</si>
  <si>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</si>
  <si>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</si>
  <si>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</si>
  <si>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</si>
  <si>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</si>
  <si>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</si>
  <si>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</si>
  <si>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</si>
  <si>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</si>
  <si>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</si>
  <si>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</si>
  <si>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</si>
  <si>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</si>
  <si>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</si>
  <si>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</si>
  <si>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</si>
  <si>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</si>
  <si>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</si>
  <si>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</si>
  <si>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</si>
  <si>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</si>
  <si>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</si>
  <si>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</si>
  <si>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</si>
  <si>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</si>
  <si>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</si>
  <si>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</si>
  <si>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</si>
  <si>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</si>
  <si>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</si>
  <si>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</si>
  <si>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</si>
  <si>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</si>
  <si>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</si>
  <si>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</si>
  <si>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</si>
  <si>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</si>
  <si>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</si>
  <si>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</si>
  <si>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</si>
  <si>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</si>
  <si>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</si>
  <si>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</si>
  <si>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</si>
  <si>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</si>
  <si>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</si>
  <si>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</si>
  <si>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</si>
  <si>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</si>
  <si>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</si>
  <si>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</si>
  <si>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</si>
  <si>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</si>
  <si>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</si>
  <si>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</si>
  <si>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</si>
  <si>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</si>
  <si>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</si>
  <si>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</si>
  <si>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</si>
  <si>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</si>
  <si>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</si>
  <si>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</si>
  <si>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</si>
  <si>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</si>
  <si>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</si>
  <si>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</si>
  <si>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</si>
  <si>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</si>
  <si>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</si>
  <si>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</si>
  <si>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</si>
  <si>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</si>
  <si>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</si>
  <si>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</si>
  <si>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</si>
  <si>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</si>
  <si>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</si>
  <si>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</si>
  <si>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</si>
  <si>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</si>
  <si>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</si>
  <si>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</si>
  <si>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</si>
  <si>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</si>
  <si>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</si>
  <si>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</si>
  <si>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</si>
  <si>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</si>
  <si>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</si>
  <si>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</si>
  <si>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</si>
  <si>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</si>
  <si>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</si>
  <si>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</si>
  <si>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</si>
  <si>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</si>
  <si>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</si>
  <si>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</si>
  <si>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</si>
  <si>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</si>
  <si>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</si>
  <si>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</si>
  <si>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</si>
  <si>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</si>
  <si>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</si>
  <si>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</si>
  <si>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</si>
  <si>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</si>
  <si>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</si>
  <si>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</si>
  <si>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</si>
  <si>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</si>
  <si>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</si>
  <si>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</si>
  <si>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</si>
  <si>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</si>
  <si>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</si>
  <si>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</si>
  <si>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</si>
  <si>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</si>
  <si>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</si>
  <si>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</si>
  <si>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</si>
  <si>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</si>
  <si>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</si>
  <si>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</si>
  <si>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</si>
  <si>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</si>
  <si>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</si>
  <si>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</si>
  <si>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</si>
  <si>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</si>
  <si>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</si>
  <si>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</si>
  <si>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</si>
  <si>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</si>
  <si>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</si>
  <si>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</si>
  <si>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</si>
  <si>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</si>
  <si>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</si>
  <si>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</si>
  <si>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</si>
  <si>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</si>
  <si>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</si>
  <si>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</si>
  <si>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</si>
  <si>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</si>
  <si>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</si>
  <si>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</si>
  <si>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</si>
  <si>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</si>
  <si>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</si>
  <si>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</si>
  <si>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</si>
  <si>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</si>
  <si>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</si>
  <si>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</si>
  <si>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</si>
  <si>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</si>
  <si>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</si>
  <si>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</si>
  <si>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</si>
  <si>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</si>
  <si>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</si>
  <si>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</si>
  <si>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</si>
  <si>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</si>
  <si>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</si>
  <si>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</si>
  <si>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</si>
  <si>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</si>
  <si>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</si>
  <si>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</si>
  <si>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</si>
  <si>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</si>
  <si>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</si>
  <si>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</si>
  <si>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</si>
  <si>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</si>
  <si>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</si>
  <si>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</si>
  <si>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</si>
  <si>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</si>
  <si>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</si>
  <si>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</si>
  <si>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</si>
  <si>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</si>
  <si>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</si>
  <si>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</si>
  <si>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</si>
  <si>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</si>
  <si>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</si>
  <si>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</si>
  <si>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</si>
  <si>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</si>
  <si>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</si>
  <si>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</si>
  <si>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</si>
  <si>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</si>
  <si>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</si>
  <si>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</si>
  <si>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</si>
  <si>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</si>
  <si>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</si>
  <si>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</si>
  <si>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</si>
  <si>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</si>
  <si>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</si>
  <si>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</si>
  <si>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</si>
  <si>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</si>
  <si>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</si>
  <si>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</si>
  <si>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</si>
  <si>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</si>
  <si>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</si>
  <si>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</si>
  <si>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</si>
  <si>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</si>
  <si>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</si>
  <si>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</si>
  <si>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</si>
  <si>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</si>
  <si>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</si>
  <si>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</si>
  <si>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</si>
  <si>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</si>
  <si>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</si>
  <si>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</si>
  <si>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</si>
  <si>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</si>
  <si>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</si>
  <si>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</si>
  <si>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</si>
  <si>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</si>
  <si>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</si>
  <si>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</si>
  <si>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</si>
  <si>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</si>
  <si>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</si>
  <si>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</si>
  <si>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</si>
  <si>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</si>
  <si>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</si>
  <si>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</si>
  <si>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</si>
  <si>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</si>
  <si>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</si>
  <si>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</si>
  <si>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</si>
  <si>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</si>
  <si>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</si>
  <si>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</si>
  <si>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</si>
  <si>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</si>
  <si>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</si>
  <si>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</si>
  <si>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</si>
  <si>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</si>
  <si>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</si>
  <si>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</si>
  <si>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</si>
  <si>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</si>
  <si>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</si>
  <si>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</si>
  <si>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</si>
  <si>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</si>
  <si>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</si>
  <si>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</si>
  <si>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</si>
  <si>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</si>
  <si>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</si>
  <si>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</si>
  <si>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</si>
  <si>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</si>
  <si>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</si>
  <si>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</si>
  <si>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</si>
  <si>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</si>
  <si>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</si>
  <si>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</si>
  <si>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</si>
  <si>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</si>
  <si>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</si>
  <si>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</si>
  <si>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</si>
  <si>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</si>
  <si>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</si>
  <si>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</si>
  <si>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</si>
  <si>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</si>
  <si>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</si>
  <si>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</si>
  <si>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</si>
  <si>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</si>
  <si>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</si>
  <si>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</si>
  <si>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</si>
  <si>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</si>
  <si>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</si>
  <si>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</si>
  <si>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</si>
  <si>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</si>
  <si>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</si>
  <si>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</si>
  <si>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</si>
  <si>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</si>
  <si>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</si>
  <si>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</si>
  <si>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</si>
  <si>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</si>
  <si>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</si>
  <si>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</si>
  <si>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</si>
  <si>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</si>
  <si>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</si>
  <si>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</si>
  <si>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</si>
  <si>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</si>
  <si>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</si>
  <si>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</si>
  <si>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</si>
  <si>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</si>
  <si>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</si>
  <si>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</si>
  <si>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</si>
  <si>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</si>
  <si>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</si>
  <si>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</si>
  <si>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</si>
  <si>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</si>
  <si>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</si>
  <si>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</si>
  <si>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</si>
  <si>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</si>
  <si>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</si>
  <si>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</si>
  <si>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</si>
  <si>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</si>
  <si>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</si>
  <si>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</si>
  <si>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</si>
  <si>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</si>
  <si>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</si>
  <si>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</si>
  <si>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</si>
  <si>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</si>
  <si>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</si>
  <si>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</si>
  <si>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</si>
  <si>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</si>
  <si>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</si>
  <si>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</si>
  <si>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</si>
  <si>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</si>
  <si>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</si>
  <si>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</si>
  <si>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</si>
  <si>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</si>
  <si>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</si>
  <si>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</si>
  <si>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</si>
  <si>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</si>
  <si>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</si>
  <si>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</si>
  <si>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</si>
  <si>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</si>
  <si>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</si>
  <si>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</si>
  <si>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</si>
  <si>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</si>
  <si>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</si>
  <si>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</si>
  <si>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</si>
  <si>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</si>
  <si>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</si>
  <si>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</si>
  <si>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</si>
  <si>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</si>
  <si>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</si>
  <si>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</si>
  <si>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</si>
  <si>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</si>
  <si>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</si>
  <si>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</si>
  <si>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</si>
  <si>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</si>
  <si>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</si>
  <si>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</si>
  <si>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</si>
  <si>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</si>
  <si>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</si>
  <si>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</si>
  <si>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</si>
  <si>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</si>
  <si>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</si>
  <si>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</si>
  <si>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</si>
  <si>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</si>
  <si>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</si>
  <si>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</si>
  <si>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</si>
  <si>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</si>
  <si>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</si>
  <si>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</si>
  <si>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</si>
  <si>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</si>
  <si>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</si>
  <si>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</si>
  <si>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</si>
  <si>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</si>
  <si>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</si>
  <si>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</si>
  <si>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</si>
  <si>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</si>
  <si>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</si>
  <si>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</si>
  <si>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</si>
  <si>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</si>
  <si>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</si>
  <si>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</si>
  <si>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</si>
  <si>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</si>
  <si>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</si>
  <si>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</si>
  <si>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</si>
  <si>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</si>
  <si>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</si>
  <si>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</si>
  <si>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</si>
  <si>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</si>
  <si>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</si>
  <si>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</si>
  <si>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</si>
  <si>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</si>
  <si>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</si>
  <si>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</si>
  <si>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</si>
  <si>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</si>
  <si>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</si>
  <si>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</si>
  <si>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</si>
  <si>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</si>
  <si>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</si>
  <si>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</si>
  <si>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</si>
  <si>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</si>
  <si>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</si>
  <si>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</si>
  <si>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</si>
  <si>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</si>
  <si>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</si>
  <si>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</si>
  <si>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</si>
  <si>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</si>
  <si>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</si>
  <si>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</si>
  <si>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</si>
  <si>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</si>
  <si>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</si>
  <si>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</si>
  <si>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</si>
  <si>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</si>
  <si>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</si>
  <si>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</si>
  <si>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</si>
  <si>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</si>
  <si>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</si>
  <si>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</si>
  <si>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</si>
  <si>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</si>
  <si>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</si>
  <si>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</si>
  <si>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</si>
  <si>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</si>
  <si>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</si>
  <si>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</si>
  <si>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</si>
  <si>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</si>
  <si>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</si>
  <si>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</si>
  <si>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</si>
  <si>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</si>
  <si>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</si>
  <si>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</si>
  <si>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</si>
  <si>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</si>
  <si>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</si>
  <si>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</si>
  <si>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</si>
  <si>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</si>
  <si>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</si>
  <si>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</si>
  <si>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</si>
  <si>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</si>
  <si>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</si>
  <si>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</si>
  <si>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</si>
  <si>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</si>
  <si>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</si>
  <si>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</si>
  <si>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</si>
  <si>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</si>
  <si>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</si>
  <si>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</si>
  <si>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</si>
  <si>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</si>
  <si>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</si>
  <si>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</si>
  <si>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</si>
  <si>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</si>
  <si>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</si>
  <si>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</si>
  <si>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</si>
  <si>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</si>
  <si>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</si>
  <si>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</si>
  <si>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</si>
  <si>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</si>
  <si>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</si>
  <si>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</si>
  <si>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</si>
  <si>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</si>
  <si>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</si>
  <si>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</si>
  <si>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</si>
  <si>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</si>
  <si>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</si>
  <si>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</si>
  <si>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</si>
  <si>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</si>
  <si>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</si>
  <si>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</si>
  <si>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</si>
  <si>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</si>
  <si>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</si>
  <si>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</si>
  <si>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</si>
  <si>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</si>
  <si>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</si>
  <si>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</si>
  <si>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</si>
  <si>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</si>
  <si>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</si>
  <si>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</si>
  <si>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</si>
  <si>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</si>
  <si>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</si>
  <si>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</si>
  <si>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</si>
  <si>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</si>
  <si>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</si>
  <si>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</si>
  <si>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</si>
  <si>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</si>
  <si>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</si>
  <si>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</si>
  <si>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</si>
  <si>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</si>
  <si>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</si>
  <si>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</si>
  <si>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</si>
  <si>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</si>
  <si>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</si>
  <si>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</si>
  <si>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</si>
  <si>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</si>
  <si>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</si>
  <si>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</si>
  <si>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</si>
  <si>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</si>
  <si>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</si>
  <si>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</si>
  <si>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</si>
  <si>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</si>
  <si>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</si>
  <si>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</si>
  <si>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</si>
  <si>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</si>
  <si>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</si>
  <si>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</si>
  <si>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</si>
  <si>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</si>
  <si>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</si>
  <si>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</si>
  <si>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</si>
  <si>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</si>
  <si>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</si>
  <si>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</si>
  <si>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</si>
  <si>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</si>
  <si>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</si>
  <si>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</si>
  <si>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</si>
  <si>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</si>
  <si>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</si>
  <si>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</si>
  <si>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</si>
  <si>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</si>
  <si>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</si>
  <si>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</si>
  <si>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</si>
  <si>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</si>
  <si>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</si>
  <si>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</si>
  <si>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</si>
  <si>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</si>
  <si>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</si>
  <si>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</si>
  <si>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</si>
  <si>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</si>
  <si>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</si>
  <si>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</si>
  <si>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</si>
  <si>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</si>
  <si>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</si>
  <si>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</si>
  <si>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</si>
  <si>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</si>
  <si>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</si>
  <si>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</si>
  <si>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</si>
  <si>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</si>
  <si>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</si>
  <si>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</si>
  <si>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</si>
  <si>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</si>
  <si>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</si>
  <si>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</si>
  <si>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</si>
  <si>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</si>
  <si>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</si>
  <si>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</si>
  <si>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</si>
  <si>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</si>
  <si>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</si>
  <si>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</si>
  <si>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</si>
  <si>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</si>
  <si>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</si>
  <si>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</si>
  <si>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</si>
  <si>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</si>
  <si>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</si>
  <si>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</si>
  <si>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</si>
  <si>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</si>
  <si>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</si>
  <si>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</si>
  <si>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</si>
  <si>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</si>
  <si>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</si>
  <si>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</si>
  <si>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</si>
  <si>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</si>
  <si>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</si>
  <si>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</si>
  <si>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</si>
  <si>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</si>
  <si>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</si>
  <si>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</si>
  <si>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</si>
  <si>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</si>
  <si>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</si>
  <si>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</si>
  <si>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</si>
  <si>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</si>
  <si>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</si>
  <si>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</si>
  <si>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</si>
  <si>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</si>
  <si>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</si>
  <si>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</si>
  <si>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</si>
  <si>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</si>
  <si>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</si>
  <si>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</si>
  <si>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</si>
  <si>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</si>
  <si>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</si>
  <si>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</si>
  <si>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</si>
  <si>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</si>
  <si>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</si>
  <si>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</si>
  <si>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</si>
  <si>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</si>
  <si>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</si>
  <si>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</si>
  <si>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</si>
  <si>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</si>
  <si>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</si>
  <si>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</si>
  <si>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</si>
  <si>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</si>
  <si>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</si>
  <si>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</si>
  <si>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</si>
  <si>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</si>
  <si>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</si>
  <si>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</si>
  <si>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</si>
  <si>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</si>
  <si>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</si>
  <si>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</si>
  <si>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</si>
  <si>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</si>
  <si>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</si>
  <si>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</si>
  <si>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</si>
  <si>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</si>
  <si>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</si>
  <si>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</si>
  <si>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</si>
  <si>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</si>
  <si>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</si>
  <si>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</si>
  <si>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</si>
  <si>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</si>
  <si>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</si>
  <si>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</si>
  <si>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</si>
  <si>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</si>
  <si>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</si>
  <si>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</si>
  <si>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</si>
  <si>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</si>
  <si>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</si>
  <si>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</si>
  <si>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</si>
  <si>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</si>
  <si>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</si>
  <si>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</si>
  <si>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</si>
  <si>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</si>
  <si>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</si>
  <si>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</si>
  <si>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</si>
  <si>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</si>
  <si>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</si>
  <si>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</si>
  <si>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</si>
  <si>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</si>
  <si>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</si>
  <si>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</si>
  <si>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</si>
  <si>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</si>
  <si>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</si>
  <si>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</si>
  <si>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</si>
  <si>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</si>
  <si>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</si>
  <si>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</si>
  <si>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</si>
  <si>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</si>
  <si>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</si>
  <si>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</si>
  <si>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</si>
  <si>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</si>
  <si>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</si>
  <si>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</si>
  <si>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</si>
  <si>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</si>
  <si>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</si>
  <si>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</si>
  <si>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</si>
  <si>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</si>
  <si>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</si>
  <si>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</si>
  <si>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</si>
  <si>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</si>
  <si>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</si>
  <si>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</si>
  <si>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</si>
  <si>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</si>
  <si>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</si>
  <si>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</si>
  <si>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</si>
  <si>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</si>
  <si>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</si>
  <si>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</si>
  <si>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</si>
  <si>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</si>
  <si>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</si>
  <si>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</si>
  <si>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</si>
  <si>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</si>
  <si>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</si>
  <si>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</si>
  <si>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</si>
  <si>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</si>
  <si>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</si>
  <si>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</si>
  <si>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</si>
  <si>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</si>
  <si>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</si>
  <si>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</si>
  <si>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</si>
  <si>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</si>
  <si>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</si>
  <si>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</si>
  <si>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</si>
  <si>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</si>
  <si>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</si>
  <si>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</si>
  <si>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</si>
  <si>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</si>
  <si>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</si>
  <si>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</si>
  <si>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</si>
  <si>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</si>
  <si>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</si>
  <si>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</si>
  <si>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</si>
  <si>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</si>
  <si>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</si>
  <si>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</si>
  <si>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</si>
  <si>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</si>
  <si>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</si>
  <si>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</si>
  <si>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</si>
  <si>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</si>
  <si>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</si>
  <si>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</si>
  <si>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</si>
  <si>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</si>
  <si>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</si>
  <si>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</si>
  <si>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</si>
  <si>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</si>
  <si>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</si>
  <si>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</si>
  <si>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</si>
  <si>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</si>
  <si>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</si>
  <si>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</si>
  <si>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</si>
  <si>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</si>
  <si>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</si>
  <si>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</si>
  <si>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</si>
  <si>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</si>
  <si>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</si>
  <si>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</si>
  <si>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</si>
  <si>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</si>
  <si>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</si>
  <si>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</si>
  <si>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</si>
  <si>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</si>
  <si>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</si>
  <si>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</si>
  <si>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</si>
  <si>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</si>
  <si>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</si>
  <si>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</si>
  <si>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</si>
  <si>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</si>
  <si>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</si>
  <si>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</si>
  <si>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</si>
  <si>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</si>
  <si>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</si>
  <si>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</si>
  <si>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</si>
  <si>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</si>
  <si>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</si>
  <si>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</si>
  <si>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</si>
  <si>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</si>
  <si>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</si>
  <si>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</si>
  <si>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</si>
  <si>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</si>
  <si>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</si>
  <si>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</si>
  <si>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</si>
  <si>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</si>
  <si>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</si>
  <si>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</si>
  <si>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</si>
  <si>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</si>
  <si>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</si>
  <si>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</si>
  <si>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</si>
  <si>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</si>
  <si>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</si>
  <si>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</si>
  <si>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</si>
  <si>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</si>
  <si>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</si>
  <si>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</si>
  <si>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</si>
  <si>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</si>
  <si>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</si>
  <si>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</si>
  <si>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</si>
  <si>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</si>
  <si>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</si>
  <si>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</si>
  <si>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</si>
  <si>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</si>
  <si>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</si>
  <si>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</si>
  <si>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</si>
  <si>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</si>
  <si>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</si>
  <si>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</si>
  <si>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</si>
  <si>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</si>
  <si>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</si>
  <si>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</si>
  <si>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</si>
  <si>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</si>
  <si>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</si>
  <si>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</si>
  <si>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</si>
  <si>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</si>
  <si>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</si>
  <si>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</si>
  <si>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</si>
  <si>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</si>
  <si>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</si>
  <si>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</si>
  <si>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</si>
  <si>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</si>
  <si>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</si>
  <si>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</si>
  <si>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</si>
  <si>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</si>
  <si>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</si>
  <si>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</si>
  <si>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</si>
  <si>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</si>
  <si>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</si>
  <si>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</si>
  <si>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</si>
  <si>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</si>
  <si>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</si>
  <si>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</si>
  <si>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</si>
  <si>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</si>
  <si>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</si>
  <si>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</si>
  <si>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</si>
  <si>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</si>
  <si>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</si>
  <si>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</si>
  <si>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</si>
  <si>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</si>
  <si>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</si>
  <si>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</si>
  <si>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</si>
  <si>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</si>
  <si>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</si>
  <si>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</si>
  <si>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</si>
  <si>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</si>
  <si>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</si>
  <si>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</si>
  <si>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</si>
  <si>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</si>
  <si>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</si>
  <si>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</si>
  <si>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</si>
  <si>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</si>
  <si>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</si>
  <si>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</si>
  <si>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</si>
  <si>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</si>
  <si>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</si>
  <si>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</si>
  <si>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</si>
  <si>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</si>
  <si>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</si>
  <si>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</si>
  <si>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</si>
  <si>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</si>
  <si>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</si>
  <si>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</si>
  <si>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</si>
  <si>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</si>
  <si>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</si>
  <si>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</si>
  <si>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</si>
  <si>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</si>
  <si>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</si>
  <si>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</si>
  <si>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</si>
  <si>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</si>
  <si>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</si>
  <si>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</si>
  <si>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</si>
  <si>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</si>
  <si>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</si>
  <si>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</si>
  <si>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</si>
  <si>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</si>
  <si>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</si>
  <si>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</si>
  <si>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</si>
  <si>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</si>
  <si>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</si>
  <si>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</si>
  <si>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</si>
  <si>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</si>
  <si>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</si>
  <si>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</si>
  <si>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</si>
  <si>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</si>
  <si>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</si>
  <si>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</si>
  <si>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</si>
  <si>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</si>
  <si>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</si>
  <si>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</si>
  <si>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</si>
  <si>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</si>
  <si>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</si>
  <si>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</si>
  <si>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</si>
  <si>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</si>
  <si>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</si>
  <si>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</si>
  <si>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</si>
  <si>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</si>
  <si>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</si>
  <si>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</si>
  <si>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</si>
  <si>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</si>
  <si>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</si>
  <si>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</si>
  <si>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</si>
  <si>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</si>
  <si>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</si>
  <si>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</si>
  <si>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</si>
  <si>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</si>
  <si>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</si>
  <si>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</si>
  <si>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</si>
  <si>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</si>
  <si>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</si>
  <si>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</si>
  <si>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</si>
  <si>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</si>
  <si>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</si>
  <si>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</si>
  <si>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</si>
  <si>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</si>
  <si>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</si>
  <si>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</si>
  <si>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</si>
  <si>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</si>
  <si>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</si>
  <si>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</si>
  <si>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</si>
  <si>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</si>
  <si>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</si>
  <si>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</si>
  <si>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</si>
  <si>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</si>
  <si>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</si>
  <si>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</si>
  <si>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</si>
  <si>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</si>
  <si>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</si>
  <si>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</si>
  <si>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</si>
  <si>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</si>
  <si>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</si>
  <si>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</si>
  <si>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</si>
  <si>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</si>
  <si>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</si>
  <si>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</si>
  <si>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</si>
  <si>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</si>
  <si>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</si>
  <si>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</si>
  <si>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</si>
  <si>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</si>
  <si>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</si>
  <si>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</si>
  <si>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</si>
  <si>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</si>
  <si>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</si>
  <si>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</si>
  <si>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</si>
  <si>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</si>
  <si>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</si>
  <si>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</si>
  <si>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</si>
  <si>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</si>
  <si>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</si>
  <si>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</si>
  <si>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</si>
  <si>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</si>
  <si>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</si>
  <si>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</si>
  <si>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</si>
  <si>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</si>
  <si>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</si>
  <si>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</si>
  <si>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</si>
  <si>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</si>
  <si>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</si>
  <si>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</si>
  <si>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</si>
  <si>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</si>
  <si>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</si>
  <si>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</si>
  <si>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</si>
  <si>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</si>
  <si>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</si>
  <si>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</si>
  <si>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</si>
  <si>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</si>
  <si>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</si>
  <si>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</si>
  <si>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</si>
  <si>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</si>
  <si>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</si>
  <si>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</si>
  <si>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</si>
  <si>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</si>
  <si>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</si>
  <si>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</si>
  <si>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</si>
  <si>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</si>
  <si>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</si>
  <si>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</si>
  <si>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</si>
  <si>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</si>
  <si>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</si>
  <si>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</si>
  <si>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</si>
  <si>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</si>
  <si>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</si>
  <si>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</si>
  <si>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</si>
  <si>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</si>
  <si>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</si>
  <si>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</si>
  <si>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</si>
  <si>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</si>
  <si>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</si>
  <si>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</si>
  <si>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</si>
  <si>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</si>
  <si>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</si>
  <si>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</si>
  <si>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</si>
  <si>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</si>
  <si>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</si>
  <si>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</si>
  <si>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</si>
  <si>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</si>
  <si>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</si>
  <si>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</si>
  <si>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</si>
  <si>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</si>
  <si>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</si>
  <si>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</si>
  <si>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</si>
  <si>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</si>
  <si>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</si>
  <si>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</si>
  <si>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</si>
  <si>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</si>
  <si>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</si>
  <si>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</si>
  <si>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</si>
  <si>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</si>
  <si>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</si>
  <si>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</si>
  <si>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</si>
  <si>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</si>
  <si>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</si>
  <si>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</si>
  <si>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</si>
  <si>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</si>
  <si>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</si>
  <si>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</si>
  <si>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</si>
  <si>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</si>
  <si>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</si>
  <si>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</si>
  <si>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</si>
  <si>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</si>
  <si>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</si>
  <si>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</si>
  <si>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</si>
  <si>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</si>
  <si>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</si>
  <si>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</si>
  <si>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</si>
  <si>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</si>
  <si>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</si>
  <si>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</si>
  <si>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</si>
  <si>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</si>
  <si>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</si>
  <si>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</si>
  <si>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</si>
  <si>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</si>
  <si>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</si>
  <si>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</si>
  <si>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</si>
  <si>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</si>
  <si>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</si>
  <si>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</si>
  <si>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</si>
  <si>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</si>
  <si>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</si>
  <si>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</si>
  <si>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</si>
  <si>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</si>
  <si>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</si>
  <si>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</si>
  <si>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</si>
  <si>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</si>
  <si>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</si>
  <si>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</si>
  <si>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</si>
  <si>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</si>
  <si>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</si>
  <si>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</si>
  <si>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</si>
  <si>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</si>
  <si>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</si>
  <si>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</si>
  <si>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</si>
  <si>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</si>
  <si>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</si>
  <si>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</si>
  <si>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</si>
  <si>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</si>
  <si>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</si>
  <si>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</si>
  <si>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</si>
  <si>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</si>
  <si>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</si>
  <si>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</si>
  <si>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</si>
  <si>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</si>
  <si>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</si>
  <si>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</si>
  <si>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</si>
  <si>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</si>
  <si>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</si>
  <si>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</si>
  <si>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</si>
  <si>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</si>
  <si>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</si>
  <si>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</si>
  <si>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</si>
  <si>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</si>
  <si>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</si>
  <si>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</si>
  <si>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</si>
  <si>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</si>
  <si>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</si>
  <si>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</si>
  <si>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</si>
  <si>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</si>
  <si>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</si>
  <si>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</si>
  <si>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</si>
  <si>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</si>
  <si>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</si>
  <si>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</si>
  <si>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</si>
  <si>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</si>
  <si>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</si>
  <si>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</si>
  <si>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</si>
  <si>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</si>
  <si>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</si>
  <si>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</si>
  <si>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</si>
  <si>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</si>
  <si>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</si>
  <si>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</si>
  <si>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</si>
  <si>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</si>
  <si>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</si>
  <si>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</si>
  <si>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</si>
  <si>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</si>
  <si>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</si>
  <si>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</si>
  <si>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</si>
  <si>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</si>
  <si>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</si>
  <si>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</si>
  <si>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</si>
  <si>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</si>
  <si>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</si>
  <si>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</si>
  <si>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</si>
  <si>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</si>
  <si>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</si>
  <si>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</si>
  <si>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</si>
  <si>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</si>
  <si>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</si>
  <si>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</si>
  <si>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</si>
  <si>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</si>
  <si>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</si>
  <si>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</si>
  <si>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</si>
  <si>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</si>
  <si>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</si>
  <si>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</si>
  <si>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</si>
  <si>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</si>
  <si>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</si>
  <si>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</si>
  <si>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</si>
  <si>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</si>
  <si>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</si>
  <si>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</si>
  <si>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</si>
  <si>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</si>
  <si>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</si>
  <si>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</si>
  <si>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</si>
  <si>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</si>
  <si>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</si>
  <si>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</si>
  <si>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</si>
  <si>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</si>
  <si>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</si>
  <si>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</si>
  <si>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</si>
  <si>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</si>
  <si>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</si>
  <si>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</si>
  <si>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</si>
  <si>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</si>
  <si>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</si>
  <si>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</si>
  <si>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</si>
  <si>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</si>
  <si>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</si>
  <si>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</si>
  <si>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</si>
  <si>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</si>
  <si>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</si>
  <si>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</si>
  <si>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</si>
  <si>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</si>
  <si>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</si>
  <si>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</si>
  <si>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</si>
  <si>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</si>
  <si>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</si>
  <si>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</si>
  <si>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</si>
  <si>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</si>
  <si>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</si>
  <si>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</si>
  <si>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</si>
  <si>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</si>
  <si>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</si>
  <si>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</si>
  <si>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</si>
  <si>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</si>
  <si>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</si>
  <si>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</si>
  <si>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</si>
  <si>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</si>
  <si>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</si>
  <si>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</si>
  <si>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</si>
  <si>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</si>
  <si>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</si>
  <si>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</si>
  <si>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</si>
  <si>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</si>
  <si>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</si>
  <si>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</si>
  <si>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</si>
  <si>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</si>
  <si>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</si>
  <si>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</si>
  <si>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</si>
  <si>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</si>
  <si>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</si>
  <si>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</si>
  <si>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</si>
  <si>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</si>
  <si>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</si>
  <si>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</si>
  <si>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</si>
  <si>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</si>
  <si>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</si>
  <si>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</si>
  <si>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</si>
  <si>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</si>
  <si>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</si>
  <si>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</si>
  <si>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</si>
  <si>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</si>
  <si>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</si>
  <si>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</si>
  <si>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</si>
  <si>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</si>
  <si>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</si>
  <si>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</si>
  <si>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</si>
  <si>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</si>
  <si>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</si>
  <si>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</si>
  <si>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</si>
  <si>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</si>
  <si>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</si>
  <si>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</si>
  <si>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</si>
  <si>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</si>
  <si>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</si>
  <si>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</si>
  <si>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</si>
  <si>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</si>
  <si>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</si>
  <si>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</si>
  <si>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</si>
  <si>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</si>
  <si>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</si>
  <si>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</si>
  <si>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</si>
  <si>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</si>
  <si>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</si>
  <si>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</si>
  <si>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</si>
  <si>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</si>
  <si>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</si>
  <si>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</si>
  <si>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</si>
  <si>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</si>
  <si>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</si>
  <si>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</si>
  <si>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</si>
  <si>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</si>
  <si>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</si>
  <si>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</si>
  <si>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</si>
  <si>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</si>
  <si>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</si>
  <si>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</si>
  <si>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</si>
  <si>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</si>
  <si>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</si>
  <si>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</si>
  <si>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</si>
  <si>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</si>
  <si>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</si>
  <si>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</si>
  <si>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</si>
  <si>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</si>
  <si>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</si>
  <si>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</si>
  <si>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</si>
  <si>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</si>
  <si>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</si>
  <si>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</si>
  <si>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</si>
  <si>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</si>
  <si>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</si>
  <si>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</si>
  <si>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</si>
  <si>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</si>
  <si>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</si>
  <si>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</si>
  <si>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</si>
  <si>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</si>
  <si>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</si>
  <si>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</si>
  <si>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</si>
  <si>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</si>
  <si>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</si>
  <si>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</si>
  <si>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</si>
  <si>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</si>
  <si>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</si>
  <si>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</si>
  <si>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</si>
  <si>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</si>
  <si>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</si>
  <si>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</si>
  <si>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</si>
  <si>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</si>
  <si>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</si>
  <si>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</si>
  <si>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</si>
  <si>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</si>
  <si>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</si>
  <si>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</si>
  <si>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</si>
  <si>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</si>
  <si>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</si>
  <si>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</si>
  <si>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</si>
  <si>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</si>
  <si>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</si>
  <si>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</si>
  <si>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</si>
  <si>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</si>
  <si>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</si>
  <si>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</si>
  <si>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</si>
  <si>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</si>
  <si>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</si>
  <si>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</si>
  <si>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</si>
  <si>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</si>
  <si>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</si>
  <si>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</si>
  <si>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</si>
  <si>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</si>
  <si>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</si>
  <si>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</si>
  <si>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</si>
  <si>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</si>
  <si>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</si>
  <si>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</si>
  <si>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</si>
  <si>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</si>
  <si>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</si>
  <si>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</si>
  <si>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</si>
  <si>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</si>
  <si>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</si>
  <si>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</si>
  <si>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</si>
  <si>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</si>
  <si>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</si>
  <si>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</si>
  <si>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</si>
  <si>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</si>
  <si>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</si>
  <si>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</si>
  <si>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</si>
  <si>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</si>
  <si>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</si>
  <si>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</si>
  <si>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</si>
  <si>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</si>
  <si>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</si>
  <si>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</si>
  <si>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</si>
  <si>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</si>
  <si>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</si>
  <si>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</si>
  <si>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</si>
  <si>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</si>
  <si>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</si>
  <si>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</si>
  <si>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</si>
  <si>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</si>
  <si>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</si>
  <si>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</si>
  <si>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</si>
  <si>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</si>
  <si>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</si>
  <si>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</si>
  <si>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</si>
  <si>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</si>
  <si>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</si>
  <si>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</si>
  <si>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</si>
  <si>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</si>
  <si>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</si>
  <si>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</si>
  <si>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</si>
  <si>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</si>
  <si>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</si>
  <si>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</si>
  <si>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</si>
  <si>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</si>
  <si>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</si>
  <si>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</si>
  <si>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</si>
  <si>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</si>
  <si>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</si>
  <si>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</si>
  <si>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</si>
  <si>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</si>
  <si>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</si>
  <si>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</si>
  <si>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</si>
  <si>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</si>
  <si>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</si>
  <si>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</si>
  <si>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</si>
  <si>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</si>
  <si>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</si>
  <si>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</si>
  <si>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</si>
  <si>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</si>
  <si>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</si>
  <si>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</si>
  <si>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</si>
  <si>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</si>
  <si>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</si>
  <si>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</si>
  <si>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</si>
  <si>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</si>
  <si>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</si>
  <si>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</si>
  <si>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</si>
  <si>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</si>
  <si>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</si>
  <si>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</si>
  <si>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</si>
  <si>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</si>
  <si>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</si>
  <si>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</si>
  <si>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</si>
  <si>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</si>
  <si>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</si>
  <si>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</si>
  <si>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</si>
  <si>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</si>
  <si>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</si>
  <si>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</si>
  <si>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</si>
  <si>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</si>
  <si>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</si>
  <si>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</si>
  <si>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</si>
  <si>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</si>
  <si>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</si>
  <si>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</si>
  <si>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</si>
  <si>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</si>
  <si>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</si>
  <si>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</si>
  <si>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</si>
  <si>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</si>
  <si>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</si>
  <si>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</si>
  <si>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</si>
  <si>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</si>
  <si>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</si>
  <si>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</si>
  <si>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</si>
  <si>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</si>
  <si>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</si>
  <si>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</si>
  <si>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</si>
  <si>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</si>
  <si>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</si>
  <si>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</si>
  <si>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</si>
  <si>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</si>
  <si>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</si>
  <si>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</si>
  <si>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</si>
  <si>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</si>
  <si>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</si>
  <si>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</si>
  <si>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</si>
  <si>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</si>
  <si>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</si>
  <si>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</si>
  <si>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</si>
  <si>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</si>
  <si>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</si>
  <si>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</si>
  <si>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</si>
  <si>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</si>
  <si>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</si>
  <si>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</si>
  <si>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</si>
  <si>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</si>
  <si>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</si>
  <si>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</si>
  <si>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</si>
  <si>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</si>
  <si>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</si>
  <si>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</si>
  <si>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</si>
  <si>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</si>
  <si>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</si>
  <si>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</si>
  <si>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</si>
  <si>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</si>
  <si>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</si>
  <si>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</si>
  <si>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</si>
  <si>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</si>
  <si>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</si>
  <si>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</si>
  <si>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</si>
  <si>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</si>
  <si>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</si>
  <si>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</si>
  <si>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</si>
  <si>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</si>
  <si>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</si>
  <si>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</si>
  <si>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</si>
  <si>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</si>
  <si>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</si>
  <si>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</si>
  <si>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</si>
  <si>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</si>
  <si>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</si>
  <si>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</si>
  <si>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</si>
  <si>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</si>
  <si>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</si>
  <si>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</si>
  <si>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</si>
  <si>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</si>
  <si>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</si>
  <si>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</si>
  <si>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</si>
  <si>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</si>
  <si>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</si>
  <si>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</si>
  <si>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</si>
  <si>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</si>
  <si>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</si>
  <si>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</si>
  <si>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</si>
  <si>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</si>
  <si>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</si>
  <si>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</si>
  <si>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</si>
  <si>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</si>
  <si>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</si>
  <si>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</si>
  <si>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</si>
  <si>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</si>
  <si>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</si>
  <si>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</si>
  <si>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</si>
  <si>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</si>
  <si>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</si>
  <si>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</si>
  <si>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</si>
  <si>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</si>
  <si>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</si>
  <si>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</si>
  <si>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</si>
  <si>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</si>
  <si>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</si>
  <si>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</si>
  <si>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</si>
  <si>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</si>
  <si>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</si>
  <si>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</si>
  <si>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</si>
  <si>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</si>
  <si>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</si>
  <si>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</si>
  <si>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</si>
  <si>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</si>
  <si>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</si>
  <si>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</si>
  <si>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</si>
  <si>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</si>
  <si>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</si>
  <si>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</si>
  <si>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</si>
  <si>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</si>
  <si>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</si>
  <si>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</si>
  <si>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</si>
  <si>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</si>
  <si>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</si>
  <si>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</si>
  <si>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</si>
  <si>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</si>
  <si>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</si>
  <si>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</si>
  <si>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</si>
  <si>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</si>
  <si>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</si>
  <si>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</si>
  <si>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</si>
  <si>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</si>
  <si>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</si>
  <si>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</si>
  <si>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</si>
  <si>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</si>
  <si>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</si>
  <si>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</si>
  <si>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</si>
  <si>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</si>
  <si>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</si>
  <si>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</si>
  <si>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</si>
  <si>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</si>
  <si>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</si>
  <si>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</si>
  <si>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</si>
  <si>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</si>
  <si>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</si>
  <si>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</si>
  <si>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</si>
  <si>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</si>
  <si>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</si>
  <si>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</si>
  <si>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</si>
  <si>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</si>
  <si>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</si>
  <si>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</si>
  <si>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</si>
  <si>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</si>
  <si>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</si>
  <si>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</si>
  <si>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</si>
  <si>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</si>
  <si>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</si>
  <si>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</si>
  <si>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</si>
  <si>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</si>
  <si>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</si>
  <si>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</si>
  <si>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</si>
  <si>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</si>
  <si>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</si>
  <si>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</si>
  <si>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</si>
  <si>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</si>
  <si>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</si>
  <si>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</si>
  <si>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</si>
  <si>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</si>
  <si>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</si>
  <si>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</si>
  <si>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</si>
  <si>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</si>
  <si>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</si>
  <si>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</si>
  <si>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</si>
  <si>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</si>
  <si>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</si>
  <si>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</si>
  <si>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</si>
  <si>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</si>
  <si>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</si>
  <si>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</si>
  <si>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</si>
  <si>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</si>
  <si>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</si>
  <si>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</si>
  <si>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</si>
  <si>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</si>
  <si>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</si>
  <si>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</si>
  <si>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</si>
  <si>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</si>
  <si>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</si>
  <si>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</si>
  <si>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</si>
  <si>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</si>
  <si>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</si>
  <si>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</si>
  <si>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</si>
  <si>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</si>
  <si>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</si>
  <si>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</si>
  <si>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</si>
  <si>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</si>
  <si>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</si>
  <si>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</si>
  <si>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</si>
  <si>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</si>
  <si>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</si>
  <si>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</si>
  <si>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</si>
  <si>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</si>
  <si>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</si>
  <si>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</si>
  <si>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</si>
  <si>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</si>
  <si>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</si>
  <si>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</si>
  <si>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</si>
  <si>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</si>
  <si>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</si>
  <si>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</si>
  <si>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</si>
  <si>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</si>
  <si>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</si>
  <si>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</si>
  <si>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</si>
  <si>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</si>
  <si>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</si>
  <si>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</si>
  <si>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</si>
  <si>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</si>
  <si>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</si>
  <si>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</si>
  <si>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</si>
  <si>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</si>
  <si>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</si>
  <si>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</si>
  <si>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</si>
  <si>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</si>
  <si>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</si>
  <si>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</si>
  <si>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</si>
  <si>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</si>
  <si>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</si>
  <si>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</si>
  <si>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</si>
  <si>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</si>
  <si>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</si>
  <si>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</si>
  <si>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</si>
  <si>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</si>
  <si>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</si>
  <si>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</si>
  <si>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</si>
  <si>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</si>
  <si>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</si>
  <si>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</si>
  <si>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</si>
  <si>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</si>
  <si>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</si>
  <si>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</si>
  <si>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</si>
  <si>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</si>
  <si>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</si>
  <si>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</si>
  <si>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</si>
  <si>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</si>
  <si>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</si>
  <si>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</si>
  <si>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</si>
  <si>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</si>
  <si>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</si>
  <si>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</si>
  <si>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</si>
  <si>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</si>
  <si>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</si>
  <si>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</si>
  <si>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</si>
  <si>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</si>
  <si>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</si>
  <si>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</si>
  <si>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</si>
  <si>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</si>
  <si>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</si>
  <si>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</si>
  <si>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</si>
  <si>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</si>
  <si>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</si>
  <si>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</si>
  <si>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</si>
  <si>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</si>
  <si>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</si>
  <si>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</si>
  <si>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</si>
  <si>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</si>
  <si>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</si>
  <si>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</si>
  <si>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</si>
  <si>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</si>
  <si>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</si>
  <si>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</si>
  <si>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</si>
  <si>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</si>
  <si>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</si>
  <si>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</si>
  <si>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</si>
  <si>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</si>
  <si>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</si>
  <si>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</si>
  <si>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</si>
  <si>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</si>
  <si>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</si>
  <si>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</si>
  <si>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</si>
  <si>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</si>
  <si>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</si>
  <si>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</si>
  <si>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</si>
  <si>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</si>
  <si>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</si>
  <si>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</si>
  <si>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</si>
  <si>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</si>
  <si>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</si>
  <si>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</si>
  <si>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</si>
  <si>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</si>
  <si>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</si>
  <si>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</si>
  <si>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</si>
  <si>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</si>
  <si>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</si>
  <si>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</si>
  <si>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</si>
  <si>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</si>
  <si>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</si>
  <si>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</si>
  <si>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</si>
  <si>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</si>
  <si>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</si>
  <si>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</si>
  <si>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</si>
  <si>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</si>
  <si>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</si>
  <si>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</si>
  <si>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</si>
  <si>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</si>
  <si>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</si>
  <si>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</si>
  <si>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</si>
  <si>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</si>
  <si>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</si>
  <si>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</si>
  <si>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</si>
  <si>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</si>
  <si>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</si>
  <si>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</si>
  <si>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</si>
  <si>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</si>
  <si>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</si>
  <si>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</si>
  <si>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</si>
  <si>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</si>
  <si>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</si>
  <si>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</si>
  <si>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</si>
  <si>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</si>
  <si>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</si>
  <si>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</si>
  <si>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</si>
  <si>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</si>
  <si>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</si>
  <si>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</si>
  <si>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</si>
  <si>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</si>
  <si>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</si>
  <si>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</si>
  <si>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</si>
  <si>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</si>
  <si>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</si>
  <si>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</si>
  <si>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</si>
  <si>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</si>
  <si>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</si>
  <si>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</si>
  <si>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</si>
  <si>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</si>
  <si>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</si>
  <si>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</si>
  <si>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</si>
  <si>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</si>
  <si>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</si>
  <si>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</si>
  <si>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</si>
  <si>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</si>
  <si>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</si>
  <si>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</si>
  <si>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</si>
  <si>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</si>
  <si>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</si>
  <si>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</si>
  <si>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</si>
  <si>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</si>
  <si>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</si>
  <si>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</si>
  <si>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</si>
  <si>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</si>
  <si>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</si>
  <si>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</si>
  <si>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</si>
  <si>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</si>
  <si>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</si>
  <si>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</si>
  <si>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</si>
  <si>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</si>
  <si>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</si>
  <si>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</si>
  <si>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</si>
  <si>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</si>
  <si>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</si>
  <si>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</si>
  <si>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</si>
  <si>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</si>
  <si>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</si>
  <si>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</si>
  <si>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</si>
  <si>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</si>
  <si>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</si>
  <si>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</si>
  <si>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</si>
  <si>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</si>
  <si>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</si>
  <si>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</si>
  <si>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</si>
  <si>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</si>
  <si>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</si>
  <si>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</si>
  <si>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</si>
  <si>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</si>
  <si>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</si>
  <si>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</si>
  <si>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</si>
  <si>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</si>
  <si>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</si>
  <si>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</si>
  <si>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</si>
  <si>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</si>
  <si>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</si>
  <si>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</si>
  <si>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</si>
  <si>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</si>
  <si>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</si>
  <si>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</si>
  <si>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</si>
  <si>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</si>
  <si>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</si>
  <si>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</si>
  <si>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</si>
  <si>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</si>
  <si>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</si>
  <si>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</si>
  <si>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</si>
  <si>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</si>
  <si>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</si>
  <si>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</si>
  <si>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</si>
  <si>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</si>
  <si>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</si>
  <si>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</si>
  <si>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</si>
  <si>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</si>
  <si>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</si>
  <si>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</si>
  <si>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</si>
  <si>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</si>
  <si>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</si>
  <si>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</si>
  <si>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</si>
  <si>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</si>
  <si>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</si>
  <si>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</si>
  <si>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</si>
  <si>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</si>
  <si>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</si>
  <si>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</si>
  <si>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</si>
  <si>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</si>
  <si>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</si>
  <si>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</si>
  <si>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</si>
  <si>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</si>
  <si>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</si>
  <si>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</si>
  <si>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</si>
  <si>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</si>
  <si>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</si>
  <si>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</si>
  <si>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</si>
  <si>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</si>
  <si>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</si>
  <si>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</si>
  <si>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</si>
  <si>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</si>
  <si>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</si>
  <si>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</si>
  <si>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</si>
  <si>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</si>
  <si>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</si>
  <si>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</si>
  <si>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</si>
  <si>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</si>
  <si>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</si>
  <si>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</si>
  <si>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</si>
  <si>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</si>
  <si>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</si>
  <si>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</si>
  <si>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</si>
  <si>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</si>
  <si>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</si>
  <si>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</si>
  <si>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</si>
  <si>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</si>
  <si>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</si>
  <si>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</si>
  <si>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</si>
  <si>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</si>
  <si>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</si>
  <si>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</si>
  <si>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</si>
  <si>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</si>
  <si>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</si>
  <si>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</si>
  <si>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</si>
  <si>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</si>
  <si>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</si>
  <si>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</si>
  <si>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</si>
  <si>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</si>
  <si>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</si>
  <si>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</si>
  <si>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</si>
  <si>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</si>
  <si>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</si>
  <si>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</si>
  <si>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</si>
  <si>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</si>
  <si>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</si>
  <si>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</si>
  <si>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</si>
  <si>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</si>
  <si>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</si>
  <si>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</si>
  <si>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</si>
  <si>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</si>
  <si>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</si>
  <si>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</si>
  <si>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</si>
  <si>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</si>
  <si>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</si>
  <si>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</si>
  <si>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</si>
  <si>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</si>
  <si>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</si>
  <si>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</si>
  <si>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</si>
  <si>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</si>
  <si>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</si>
  <si>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</si>
  <si>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</si>
  <si>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</si>
  <si>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</si>
  <si>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</si>
  <si>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</si>
  <si>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</si>
  <si>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</si>
  <si>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</si>
  <si>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</si>
  <si>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</si>
  <si>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</si>
  <si>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</si>
  <si>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</si>
  <si>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</si>
  <si>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</si>
  <si>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</si>
  <si>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</si>
  <si>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</si>
  <si>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</si>
  <si>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</si>
  <si>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</si>
  <si>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</si>
  <si>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</si>
  <si>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</si>
  <si>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</si>
  <si>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</si>
  <si>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</si>
  <si>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</si>
  <si>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</si>
  <si>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</si>
  <si>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</si>
  <si>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</si>
  <si>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</si>
  <si>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</si>
  <si>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</si>
  <si>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</si>
  <si>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</si>
  <si>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</si>
  <si>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</si>
  <si>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</si>
  <si>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</si>
  <si>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</si>
  <si>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</si>
  <si>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</si>
  <si>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</si>
  <si>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</si>
  <si>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</si>
  <si>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</si>
  <si>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</si>
  <si>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</si>
  <si>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</si>
  <si>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</si>
  <si>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</si>
  <si>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</si>
  <si>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</si>
  <si>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</si>
  <si>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</si>
  <si>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</si>
  <si>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</si>
  <si>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</si>
  <si>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</si>
  <si>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</si>
  <si>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</si>
  <si>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</si>
  <si>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</si>
  <si>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</si>
  <si>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</si>
  <si>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</si>
  <si>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</si>
  <si>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</si>
  <si>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</si>
  <si>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</si>
  <si>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</si>
  <si>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</si>
  <si>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</si>
  <si>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</si>
  <si>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</si>
  <si>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</si>
  <si>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</si>
  <si>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</si>
  <si>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</si>
  <si>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</si>
  <si>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</si>
  <si>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</si>
  <si>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</si>
  <si>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</si>
  <si>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</si>
  <si>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</si>
  <si>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</si>
  <si>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</si>
  <si>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</si>
  <si>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</si>
  <si>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</si>
  <si>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</si>
  <si>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</si>
  <si>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</si>
  <si>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</si>
  <si>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</si>
  <si>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</si>
  <si>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</si>
  <si>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</si>
  <si>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</si>
  <si>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</si>
  <si>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</si>
  <si>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</si>
  <si>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</si>
  <si>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</si>
  <si>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</si>
  <si>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</si>
  <si>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</si>
  <si>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</si>
  <si>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</si>
  <si>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</si>
  <si>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</si>
  <si>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</si>
  <si>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</si>
  <si>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</si>
  <si>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</si>
  <si>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</si>
  <si>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</si>
  <si>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</si>
  <si>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</si>
  <si>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</si>
  <si>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</si>
  <si>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</si>
  <si>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</si>
  <si>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</si>
  <si>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</si>
  <si>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</si>
  <si>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</si>
  <si>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</si>
  <si>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</si>
  <si>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</si>
  <si>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</si>
  <si>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</si>
  <si>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</si>
  <si>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</si>
  <si>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</si>
  <si>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</si>
  <si>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</si>
  <si>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</si>
  <si>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</si>
  <si>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</si>
  <si>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</si>
  <si>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</si>
  <si>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</si>
  <si>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</si>
  <si>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</si>
  <si>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</si>
  <si>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</si>
  <si>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</si>
  <si>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</si>
  <si>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</si>
  <si>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</si>
  <si>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</si>
  <si>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</si>
  <si>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</si>
  <si>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</si>
  <si>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</si>
  <si>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</si>
  <si>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</si>
  <si>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</si>
  <si>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</si>
  <si>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</si>
  <si>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</si>
  <si>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</si>
  <si>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</si>
  <si>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</si>
  <si>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</si>
  <si>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</si>
  <si>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</si>
  <si>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</si>
  <si>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</si>
  <si>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</si>
  <si>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</si>
  <si>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</si>
  <si>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</si>
  <si>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</si>
  <si>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</si>
  <si>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</si>
  <si>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</si>
  <si>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</si>
  <si>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</si>
  <si>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</si>
  <si>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</si>
  <si>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</si>
  <si>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</si>
  <si>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</si>
  <si>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</si>
  <si>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</si>
  <si>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</si>
  <si>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</si>
  <si>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</si>
  <si>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</si>
  <si>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</si>
  <si>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</si>
  <si>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</si>
  <si>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</si>
  <si>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</si>
  <si>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</si>
  <si>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</si>
  <si>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</si>
  <si>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</si>
  <si>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</si>
  <si>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</si>
  <si>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</si>
  <si>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</si>
  <si>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</si>
  <si>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</si>
  <si>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</si>
  <si>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</si>
  <si>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</si>
  <si>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</si>
  <si>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</si>
  <si>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</si>
  <si>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</si>
  <si>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</si>
  <si>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</si>
  <si>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</si>
  <si>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</si>
  <si>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</si>
  <si>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</si>
  <si>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</si>
  <si>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</si>
  <si>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</si>
  <si>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</si>
  <si>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</si>
  <si>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</si>
  <si>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</si>
  <si>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</si>
  <si>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</si>
  <si>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</si>
  <si>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</si>
  <si>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</si>
  <si>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</si>
  <si>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</si>
  <si>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</si>
  <si>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</si>
  <si>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</si>
  <si>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</si>
  <si>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</si>
  <si>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</si>
  <si>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</si>
  <si>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</si>
  <si>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</si>
  <si>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</si>
  <si>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</si>
  <si>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</si>
  <si>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</si>
  <si>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</si>
  <si>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</si>
  <si>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</si>
  <si>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</si>
  <si>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</si>
  <si>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</si>
  <si>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</si>
  <si>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</si>
  <si>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</si>
  <si>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</si>
  <si>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</si>
  <si>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</si>
  <si>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</si>
  <si>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</si>
  <si>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</si>
  <si>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</si>
  <si>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</si>
  <si>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</si>
  <si>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</si>
  <si>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</si>
  <si>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</si>
  <si>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</si>
  <si>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</si>
  <si>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</si>
  <si>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</si>
  <si>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</si>
  <si>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</si>
  <si>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</si>
  <si>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</si>
  <si>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</si>
  <si>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</si>
  <si>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</si>
  <si>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</si>
  <si>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</si>
  <si>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</si>
  <si>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</si>
  <si>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</si>
  <si>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</si>
  <si>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</si>
  <si>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</si>
  <si>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</si>
  <si>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</si>
  <si>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</si>
  <si>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</si>
  <si>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</si>
  <si>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</si>
  <si>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</si>
  <si>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</si>
  <si>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</si>
  <si>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</si>
  <si>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</si>
  <si>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</si>
  <si>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</si>
  <si>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</si>
  <si>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</si>
  <si>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</si>
  <si>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</si>
  <si>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</si>
  <si>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</si>
  <si>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</si>
  <si>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</si>
  <si>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</si>
  <si>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</si>
  <si>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</si>
  <si>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</si>
  <si>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</si>
  <si>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</si>
  <si>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</si>
  <si>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</si>
  <si>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</si>
  <si>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</si>
  <si>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</si>
  <si>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</si>
  <si>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</si>
  <si>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</si>
  <si>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</si>
  <si>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</si>
  <si>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</si>
  <si>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</si>
  <si>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</si>
  <si>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</si>
  <si>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</si>
  <si>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</si>
  <si>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</si>
  <si>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</si>
  <si>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</si>
  <si>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</si>
  <si>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</si>
  <si>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</si>
  <si>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</si>
  <si>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</si>
  <si>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</si>
  <si>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</si>
  <si>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</si>
  <si>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</si>
  <si>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</si>
  <si>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</si>
  <si>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</si>
  <si>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</si>
  <si>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</si>
  <si>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</si>
  <si>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</si>
  <si>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</si>
  <si>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</si>
  <si>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</si>
  <si>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</si>
  <si>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</si>
  <si>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</si>
  <si>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</si>
  <si>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</si>
  <si>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</si>
  <si>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</si>
  <si>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</si>
  <si>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</si>
  <si>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</si>
  <si>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</si>
  <si>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</si>
  <si>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</si>
  <si>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</si>
  <si>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</si>
  <si>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</si>
  <si>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</si>
  <si>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</si>
  <si>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</si>
  <si>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</si>
  <si>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</si>
  <si>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</si>
  <si>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</si>
  <si>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</si>
  <si>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</si>
  <si>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</si>
  <si>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</si>
  <si>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</si>
  <si>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</si>
  <si>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</si>
  <si>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</si>
  <si>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</si>
  <si>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</si>
  <si>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</si>
  <si>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</si>
  <si>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</si>
  <si>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</si>
  <si>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</si>
  <si>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</si>
  <si>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</si>
  <si>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</si>
  <si>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</si>
  <si>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</si>
  <si>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</si>
  <si>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</si>
  <si>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</si>
  <si>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</si>
  <si>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</si>
  <si>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</si>
  <si>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</si>
  <si>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</si>
  <si>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</si>
  <si>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</si>
  <si>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</si>
  <si>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</si>
  <si>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</si>
  <si>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</si>
  <si>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</si>
  <si>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</si>
  <si>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</si>
  <si>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</si>
  <si>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</si>
  <si>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</si>
  <si>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</si>
  <si>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</si>
  <si>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</si>
  <si>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</si>
  <si>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</si>
  <si>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</si>
  <si>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</si>
  <si>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</si>
  <si>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</si>
  <si>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</si>
  <si>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</si>
  <si>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</si>
  <si>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</si>
  <si>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</si>
  <si>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</si>
  <si>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</si>
  <si>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</si>
  <si>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</si>
  <si>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</si>
  <si>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</si>
  <si>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</si>
  <si>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</si>
  <si>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</si>
  <si>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</si>
  <si>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</si>
  <si>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</si>
  <si>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</si>
  <si>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</si>
  <si>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</si>
  <si>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</si>
  <si>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</si>
  <si>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</si>
  <si>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</si>
  <si>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</si>
  <si>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</si>
  <si>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</si>
  <si>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</si>
  <si>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</si>
  <si>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</si>
  <si>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</si>
  <si>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</si>
  <si>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</si>
  <si>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</si>
  <si>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</si>
  <si>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</si>
  <si>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</si>
  <si>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</si>
  <si>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</si>
  <si>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</si>
  <si>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</si>
  <si>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</si>
  <si>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</si>
  <si>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</si>
  <si>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</si>
  <si>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</si>
  <si>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</si>
  <si>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</si>
  <si>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</si>
  <si>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</si>
  <si>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</si>
  <si>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</si>
  <si>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</si>
  <si>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</si>
  <si>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</si>
  <si>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</si>
  <si>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</si>
  <si>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</si>
  <si>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</si>
  <si>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</si>
  <si>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</si>
  <si>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</si>
  <si>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</si>
  <si>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</si>
  <si>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</si>
  <si>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</si>
  <si>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</si>
  <si>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</si>
  <si>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</si>
  <si>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</si>
  <si>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</si>
  <si>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</si>
  <si>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</si>
  <si>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</si>
  <si>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</si>
  <si>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</si>
  <si>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</si>
  <si>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</si>
  <si>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</si>
  <si>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</si>
  <si>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</si>
  <si>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</si>
  <si>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</si>
  <si>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</si>
  <si>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</si>
  <si>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</si>
  <si>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</si>
  <si>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</si>
  <si>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</si>
  <si>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</si>
  <si>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</si>
  <si>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</si>
  <si>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</si>
  <si>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</si>
  <si>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</si>
  <si>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</si>
  <si>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</si>
  <si>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</si>
  <si>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</si>
  <si>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</si>
  <si>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</si>
  <si>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</si>
  <si>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</si>
  <si>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</si>
  <si>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</si>
  <si>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</si>
  <si>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</si>
  <si>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</si>
  <si>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</si>
  <si>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</si>
  <si>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</si>
  <si>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</si>
  <si>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</si>
  <si>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</si>
  <si>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</si>
  <si>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</si>
  <si>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</si>
  <si>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</si>
  <si>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</si>
  <si>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</si>
  <si>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</si>
  <si>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</si>
  <si>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</si>
  <si>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</si>
  <si>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</si>
  <si>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</si>
  <si>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</si>
  <si>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</si>
  <si>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</si>
  <si>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</si>
  <si>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</si>
  <si>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</si>
  <si>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</si>
  <si>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</si>
  <si>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</si>
  <si>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</si>
  <si>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</si>
  <si>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</si>
  <si>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</si>
  <si>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</si>
  <si>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</si>
  <si>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</si>
  <si>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</si>
  <si>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</si>
  <si>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</si>
  <si>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</si>
  <si>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</si>
  <si>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</si>
  <si>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</si>
  <si>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</si>
  <si>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</si>
  <si>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</si>
  <si>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</si>
  <si>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</si>
  <si>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</si>
  <si>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</si>
  <si>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</si>
  <si>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</si>
  <si>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</si>
  <si>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</si>
  <si>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</si>
  <si>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</si>
  <si>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</si>
  <si>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</si>
  <si>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</si>
  <si>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</si>
  <si>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</si>
  <si>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</si>
  <si>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</si>
  <si>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</si>
  <si>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</si>
  <si>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</si>
  <si>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</si>
  <si>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</si>
  <si>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</si>
  <si>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</si>
  <si>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</si>
  <si>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</si>
  <si>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</si>
  <si>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</si>
  <si>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</si>
  <si>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</si>
  <si>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</si>
  <si>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</si>
  <si>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</si>
  <si>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</si>
  <si>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</si>
  <si>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</si>
  <si>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</si>
  <si>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</si>
  <si>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</si>
  <si>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</si>
  <si>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</si>
  <si>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</si>
  <si>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</si>
  <si>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</si>
  <si>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</si>
  <si>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</si>
  <si>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</si>
  <si>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</si>
  <si>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</si>
  <si>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</si>
  <si>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</si>
  <si>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</si>
  <si>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</si>
  <si>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</si>
  <si>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</si>
  <si>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</si>
  <si>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</si>
  <si>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</si>
  <si>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</si>
  <si>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</si>
  <si>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</si>
  <si>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</si>
  <si>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</si>
  <si>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</si>
  <si>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</si>
  <si>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</si>
  <si>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</si>
  <si>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</si>
  <si>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</si>
  <si>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</si>
  <si>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</si>
  <si>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</si>
  <si>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</si>
  <si>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</si>
  <si>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</si>
  <si>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</si>
  <si>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</si>
  <si>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</si>
  <si>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</si>
  <si>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</si>
  <si>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</si>
  <si>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</si>
  <si>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</si>
  <si>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</si>
  <si>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</si>
  <si>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</si>
  <si>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</si>
  <si>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</si>
  <si>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</si>
  <si>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</si>
  <si>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</si>
  <si>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</si>
  <si>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</si>
  <si>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</si>
  <si>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</si>
  <si>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</si>
  <si>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</si>
  <si>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</si>
  <si>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</si>
  <si>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</si>
  <si>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</si>
  <si>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</si>
  <si>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</si>
  <si>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</si>
  <si>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</si>
  <si>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</si>
  <si>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</si>
  <si>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</si>
  <si>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</si>
  <si>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</si>
  <si>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</si>
  <si>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</si>
  <si>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</si>
  <si>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</si>
  <si>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</si>
  <si>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</si>
  <si>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</si>
  <si>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</si>
  <si>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</si>
  <si>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</si>
  <si>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</si>
  <si>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</si>
  <si>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</si>
  <si>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</si>
  <si>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</si>
  <si>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</si>
  <si>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</si>
  <si>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</si>
  <si>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</si>
  <si>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</si>
  <si>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</si>
  <si>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</si>
  <si>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</si>
  <si>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</si>
  <si>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</si>
  <si>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</si>
  <si>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</si>
  <si>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</si>
  <si>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</si>
  <si>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</si>
  <si>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</si>
  <si>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</si>
  <si>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</si>
  <si>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</si>
  <si>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</si>
  <si>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</si>
  <si>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</si>
  <si>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</si>
  <si>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</si>
  <si>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</si>
  <si>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</si>
  <si>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</si>
  <si>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</si>
  <si>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</si>
  <si>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</si>
  <si>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</si>
  <si>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</si>
  <si>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</si>
  <si>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</si>
  <si>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</si>
  <si>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</si>
  <si>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</si>
  <si>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</si>
  <si>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</si>
  <si>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</si>
  <si>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</si>
  <si>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</si>
  <si>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</si>
  <si>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</si>
  <si>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</si>
  <si>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</si>
  <si>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</si>
  <si>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</si>
  <si>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</si>
  <si>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</si>
  <si>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</si>
  <si>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</si>
  <si>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</si>
  <si>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</si>
  <si>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</si>
  <si>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</si>
  <si>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</si>
  <si>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</si>
  <si>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</si>
  <si>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</si>
  <si>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</si>
  <si>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</si>
  <si>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</si>
  <si>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</si>
  <si>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</si>
  <si>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</si>
  <si>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</si>
  <si>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</si>
  <si>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</si>
  <si>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</si>
  <si>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</si>
  <si>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</si>
  <si>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</si>
  <si>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</si>
  <si>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</si>
  <si>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</si>
  <si>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</si>
  <si>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</si>
  <si>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</si>
  <si>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</si>
  <si>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</si>
  <si>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</si>
  <si>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</si>
  <si>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</si>
  <si>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</si>
  <si>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</si>
  <si>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</si>
  <si>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</si>
  <si>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</si>
  <si>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</si>
  <si>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</si>
  <si>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</si>
  <si>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</si>
  <si>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</si>
  <si>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</si>
  <si>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</si>
  <si>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</si>
  <si>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</si>
  <si>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</si>
  <si>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</si>
  <si>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</si>
  <si>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</si>
  <si>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</si>
  <si>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</si>
  <si>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</si>
  <si>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</si>
  <si>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</si>
  <si>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</si>
  <si>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</si>
  <si>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</si>
  <si>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</si>
  <si>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</si>
  <si>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</si>
  <si>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</si>
  <si>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</si>
  <si>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</si>
  <si>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</si>
  <si>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</si>
  <si>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</si>
  <si>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</si>
  <si>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</si>
  <si>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</si>
  <si>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</si>
  <si>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</si>
  <si>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</si>
  <si>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</si>
  <si>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</si>
  <si>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</si>
  <si>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</si>
  <si>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</si>
  <si>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</si>
  <si>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</si>
  <si>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</si>
  <si>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</si>
  <si>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</si>
  <si>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</si>
  <si>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</si>
  <si>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</si>
  <si>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</si>
  <si>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</si>
  <si>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</si>
  <si>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</si>
  <si>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</si>
  <si>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</si>
  <si>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</si>
  <si>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</si>
  <si>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</si>
  <si>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</si>
  <si>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</si>
  <si>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</si>
  <si>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</si>
  <si>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</si>
  <si>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</si>
  <si>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</si>
  <si>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</si>
  <si>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</si>
  <si>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</si>
  <si>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</si>
  <si>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</si>
  <si>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</si>
  <si>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</si>
  <si>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</si>
  <si>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</si>
  <si>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</si>
  <si>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</si>
  <si>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</si>
  <si>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</si>
  <si>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</si>
  <si>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</si>
  <si>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</si>
  <si>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</si>
  <si>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</si>
  <si>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</si>
  <si>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</si>
  <si>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</si>
  <si>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</si>
  <si>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</si>
  <si>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</si>
  <si>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</si>
  <si>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</si>
  <si>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</si>
  <si>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</si>
  <si>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</si>
  <si>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</si>
  <si>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</si>
  <si>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</si>
  <si>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</si>
  <si>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</si>
  <si>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</si>
  <si>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</si>
  <si>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</si>
  <si>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</si>
  <si>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</si>
  <si>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</si>
  <si>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</si>
  <si>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</si>
  <si>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</si>
  <si>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</si>
  <si>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</si>
  <si>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</si>
  <si>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</si>
  <si>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</si>
  <si>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</si>
  <si>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</si>
  <si>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</si>
  <si>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</si>
  <si>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</si>
  <si>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</si>
  <si>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</si>
  <si>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</si>
  <si>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</si>
  <si>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</si>
  <si>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</si>
  <si>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</si>
  <si>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</si>
  <si>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</si>
  <si>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</si>
  <si>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</si>
  <si>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</si>
  <si>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</si>
  <si>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</si>
  <si>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</si>
  <si>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</si>
  <si>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</si>
  <si>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</si>
  <si>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</si>
  <si>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</si>
  <si>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</si>
  <si>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</si>
  <si>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</si>
  <si>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</si>
  <si>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</si>
  <si>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</si>
  <si>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</si>
  <si>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</si>
  <si>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</si>
  <si>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</si>
  <si>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</si>
  <si>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</si>
  <si>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</si>
  <si>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</si>
  <si>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</si>
  <si>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</si>
  <si>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</si>
  <si>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</si>
  <si>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</si>
  <si>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</si>
  <si>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</si>
  <si>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</si>
  <si>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</si>
  <si>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</si>
  <si>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</si>
  <si>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</si>
  <si>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</si>
  <si>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</si>
  <si>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</si>
  <si>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</si>
  <si>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</si>
  <si>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</si>
  <si>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</si>
  <si>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</si>
  <si>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</si>
  <si>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</si>
  <si>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</si>
  <si>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</si>
  <si>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</si>
  <si>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</si>
  <si>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</si>
  <si>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</si>
  <si>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</si>
  <si>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</si>
  <si>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</si>
  <si>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</si>
  <si>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</si>
  <si>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</si>
  <si>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</si>
  <si>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</si>
  <si>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</si>
  <si>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</si>
  <si>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</si>
  <si>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</si>
  <si>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</si>
  <si>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</si>
  <si>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</si>
  <si>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</si>
  <si>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</si>
  <si>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</si>
  <si>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</si>
  <si>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</si>
  <si>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</si>
  <si>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</si>
  <si>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</si>
  <si>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</si>
  <si>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</si>
  <si>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</si>
  <si>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</si>
  <si>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</si>
  <si>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</si>
  <si>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</si>
  <si>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</si>
  <si>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</si>
  <si>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</si>
  <si>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</si>
  <si>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</si>
  <si>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</si>
  <si>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</si>
  <si>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</si>
  <si>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</si>
  <si>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</si>
  <si>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</si>
  <si>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</si>
  <si>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</si>
  <si>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</si>
  <si>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</si>
  <si>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</si>
  <si>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</si>
  <si>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</si>
  <si>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</si>
  <si>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</si>
  <si>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</si>
  <si>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</si>
  <si>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</si>
  <si>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</si>
  <si>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</si>
  <si>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</si>
  <si>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</si>
  <si>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</si>
  <si>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</si>
  <si>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</si>
  <si>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</si>
  <si>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</si>
  <si>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</si>
  <si>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</si>
  <si>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</si>
  <si>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</si>
  <si>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</si>
  <si>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</si>
  <si>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</si>
  <si>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</si>
  <si>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</si>
  <si>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</si>
  <si>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</si>
  <si>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</si>
  <si>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</si>
  <si>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</si>
  <si>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</si>
  <si>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</si>
  <si>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</si>
  <si>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</si>
  <si>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</si>
  <si>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</si>
  <si>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</si>
  <si>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</si>
  <si>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</si>
  <si>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</si>
  <si>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</si>
  <si>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</si>
  <si>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</si>
  <si>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</si>
  <si>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</si>
  <si>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</si>
  <si>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</si>
  <si>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</si>
  <si>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</si>
  <si>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</si>
  <si>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</si>
  <si>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</si>
  <si>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</si>
  <si>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</si>
  <si>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</si>
  <si>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</si>
  <si>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</si>
  <si>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</si>
  <si>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</si>
  <si>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</si>
  <si>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</si>
  <si>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</si>
  <si>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</si>
  <si>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</si>
  <si>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</si>
  <si>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</si>
  <si>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</si>
  <si>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</si>
  <si>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</si>
  <si>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</si>
  <si>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</si>
  <si>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</si>
  <si>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</si>
  <si>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</si>
  <si>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</si>
  <si>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</si>
  <si>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</si>
  <si>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</si>
  <si>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</si>
  <si>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</si>
  <si>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</si>
  <si>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</si>
  <si>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</si>
  <si>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</si>
  <si>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</si>
  <si>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</si>
  <si>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</si>
  <si>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</si>
  <si>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</si>
  <si>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</si>
  <si>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</si>
  <si>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</si>
  <si>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</si>
  <si>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</si>
  <si>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</si>
  <si>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</si>
  <si>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</si>
  <si>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</si>
  <si>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</si>
  <si>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</si>
  <si>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</si>
  <si>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</si>
  <si>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</si>
  <si>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</si>
  <si>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</si>
  <si>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</si>
  <si>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</si>
  <si>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</si>
  <si>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</si>
  <si>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</si>
  <si>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</si>
  <si>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</si>
  <si>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</si>
  <si>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</si>
  <si>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</si>
  <si>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</si>
  <si>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</si>
  <si>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</si>
  <si>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</si>
  <si>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</si>
  <si>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</si>
  <si>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</si>
  <si>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</si>
  <si>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</si>
  <si>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</si>
  <si>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</si>
  <si>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</si>
  <si>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</si>
  <si>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</si>
  <si>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</si>
  <si>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</si>
  <si>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</si>
  <si>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</si>
  <si>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</si>
  <si>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</si>
  <si>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</si>
  <si>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</si>
  <si>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</si>
  <si>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</si>
  <si>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</si>
  <si>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</si>
  <si>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</si>
  <si>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</si>
  <si>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</si>
  <si>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</si>
  <si>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</si>
  <si>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</si>
  <si>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</si>
  <si>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</si>
  <si>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</si>
  <si>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</si>
  <si>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</si>
  <si>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</si>
  <si>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</si>
  <si>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</si>
  <si>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</si>
  <si>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</si>
  <si>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</si>
  <si>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</si>
  <si>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</si>
  <si>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</si>
  <si>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</si>
  <si>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</si>
  <si>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</si>
  <si>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</si>
  <si>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</si>
  <si>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</si>
  <si>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</si>
  <si>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</si>
  <si>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</si>
  <si>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</si>
  <si>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</si>
  <si>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</si>
  <si>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</si>
  <si>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</si>
  <si>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</si>
  <si>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</si>
  <si>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</si>
  <si>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</si>
  <si>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</si>
  <si>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</si>
  <si>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</si>
  <si>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</si>
  <si>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</si>
  <si>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</si>
  <si>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</si>
  <si>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</si>
  <si>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</si>
  <si>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</si>
  <si>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</si>
  <si>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</si>
  <si>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</si>
  <si>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</si>
  <si>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</si>
  <si>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</si>
  <si>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</si>
  <si>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</si>
  <si>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</si>
  <si>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</si>
  <si>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</si>
  <si>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</si>
  <si>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</si>
  <si>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</si>
  <si>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</si>
  <si>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</si>
  <si>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</si>
  <si>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</si>
  <si>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</si>
  <si>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</si>
  <si>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</si>
  <si>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</si>
  <si>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</si>
  <si>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</si>
  <si>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</si>
  <si>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</si>
  <si>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</si>
  <si>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</si>
  <si>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</si>
  <si>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</si>
  <si>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</si>
  <si>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</si>
  <si>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</si>
  <si>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</si>
  <si>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</si>
  <si>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</si>
  <si>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</si>
  <si>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</si>
  <si>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</si>
  <si>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</si>
  <si>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</si>
  <si>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</si>
  <si>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</si>
  <si>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</si>
  <si>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</si>
  <si>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</si>
  <si>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</si>
  <si>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</si>
  <si>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</si>
  <si>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</si>
  <si>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</si>
  <si>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</si>
  <si>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</si>
  <si>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</si>
  <si>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</si>
  <si>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</si>
  <si>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</si>
  <si>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</si>
  <si>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</si>
  <si>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</si>
  <si>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</si>
  <si>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</si>
  <si>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</si>
  <si>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</si>
  <si>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</si>
  <si>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</si>
  <si>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</si>
  <si>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</si>
  <si>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</si>
  <si>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</si>
  <si>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</si>
  <si>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</si>
  <si>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</si>
  <si>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</si>
  <si>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</si>
  <si>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</si>
  <si>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</si>
  <si>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</si>
  <si>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</si>
  <si>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</si>
  <si>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</si>
  <si>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</si>
  <si>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</si>
  <si>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</si>
  <si>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</si>
  <si>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</si>
  <si>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</si>
  <si>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</si>
  <si>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</si>
  <si>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</si>
  <si>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</si>
  <si>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</si>
  <si>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</si>
  <si>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</si>
  <si>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</si>
  <si>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</si>
  <si>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</si>
  <si>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</si>
  <si>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</si>
  <si>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</si>
  <si>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</si>
  <si>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</si>
  <si>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</si>
  <si>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</si>
  <si>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</si>
  <si>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</si>
  <si>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</si>
  <si>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</si>
  <si>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</si>
  <si>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</si>
  <si>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</si>
  <si>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</si>
  <si>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</si>
  <si>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</si>
  <si>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</si>
  <si>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</si>
  <si>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</si>
  <si>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</si>
  <si>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</si>
  <si>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</si>
  <si>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</si>
  <si>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</si>
  <si>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</si>
  <si>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</si>
  <si>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</si>
  <si>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</si>
  <si>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</si>
  <si>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</si>
  <si>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</si>
  <si>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</si>
  <si>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</si>
  <si>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</si>
  <si>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</si>
  <si>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</si>
  <si>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</si>
  <si>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</si>
  <si>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</si>
  <si>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</si>
  <si>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</si>
  <si>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</si>
  <si>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</si>
  <si>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</si>
  <si>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</si>
  <si>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</si>
  <si>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</si>
  <si>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</si>
  <si>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</si>
  <si>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</si>
  <si>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</si>
  <si>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</si>
  <si>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</si>
  <si>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</si>
  <si>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</si>
  <si>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</si>
  <si>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</si>
  <si>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</si>
  <si>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</si>
  <si>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</si>
  <si>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</si>
  <si>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</si>
  <si>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</si>
  <si>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</si>
  <si>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</si>
  <si>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</si>
  <si>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</si>
  <si>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</si>
  <si>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</si>
  <si>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</si>
  <si>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</si>
  <si>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</si>
  <si>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</si>
  <si>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</si>
  <si>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</si>
  <si>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</si>
  <si>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</si>
  <si>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</si>
  <si>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</si>
  <si>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</si>
  <si>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</si>
  <si>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</si>
  <si>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</si>
  <si>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</si>
  <si>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</si>
  <si>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</si>
  <si>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</si>
  <si>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</si>
  <si>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</si>
  <si>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</si>
  <si>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</si>
  <si>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</si>
  <si>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</si>
  <si>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</si>
  <si>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</si>
  <si>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</si>
  <si>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</si>
  <si>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</si>
  <si>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</si>
  <si>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</si>
  <si>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</si>
  <si>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</si>
  <si>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</si>
  <si>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</si>
  <si>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</si>
  <si>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</si>
  <si>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</si>
  <si>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</si>
  <si>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</si>
  <si>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</si>
  <si>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</si>
  <si>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</si>
  <si>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</si>
  <si>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</si>
  <si>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</si>
  <si>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</si>
  <si>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</si>
  <si>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</si>
  <si>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</si>
  <si>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</si>
  <si>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</si>
  <si>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</si>
  <si>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</si>
  <si>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</si>
  <si>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</si>
  <si>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</si>
  <si>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</si>
  <si>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</si>
  <si>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</si>
  <si>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</si>
  <si>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</si>
  <si>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</si>
  <si>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</si>
  <si>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</si>
  <si>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</si>
  <si>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</si>
  <si>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</si>
  <si>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</si>
  <si>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</si>
  <si>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</si>
  <si>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</si>
  <si>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</si>
  <si>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</si>
  <si>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</si>
  <si>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</si>
  <si>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</si>
  <si>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</si>
  <si>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</si>
  <si>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</si>
  <si>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</si>
  <si>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</si>
  <si>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</si>
  <si>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</si>
  <si>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</si>
  <si>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</si>
  <si>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</si>
  <si>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</si>
  <si>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</si>
  <si>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</si>
  <si>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</si>
  <si>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</si>
  <si>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</si>
  <si>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</si>
  <si>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</si>
  <si>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</si>
  <si>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</si>
  <si>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</si>
  <si>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</si>
  <si>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</si>
  <si>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</si>
  <si>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</si>
  <si>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</si>
  <si>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</si>
  <si>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</si>
  <si>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</si>
  <si>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</si>
  <si>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</si>
  <si>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</si>
  <si>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</si>
  <si>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</si>
  <si>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</si>
  <si>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</si>
  <si>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</si>
  <si>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</si>
  <si>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</si>
  <si>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</si>
  <si>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</si>
  <si>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</si>
  <si>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</si>
  <si>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</si>
  <si>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</si>
  <si>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</si>
  <si>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</si>
  <si>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</si>
  <si>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</si>
  <si>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</si>
  <si>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</si>
  <si>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</si>
  <si>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</si>
  <si>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</si>
  <si>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</si>
  <si>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</si>
  <si>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</si>
  <si>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</si>
  <si>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</si>
  <si>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</si>
  <si>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</si>
  <si>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</si>
  <si>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</si>
  <si>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</si>
  <si>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</si>
  <si>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</si>
  <si>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</si>
  <si>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</si>
  <si>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</si>
  <si>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</si>
  <si>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</si>
  <si>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</si>
  <si>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</si>
  <si>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</si>
  <si>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</si>
  <si>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</si>
  <si>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</si>
  <si>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</si>
  <si>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</si>
  <si>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</si>
  <si>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</si>
  <si>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</si>
  <si>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</si>
  <si>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</si>
  <si>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</si>
  <si>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</si>
  <si>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</si>
  <si>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</si>
  <si>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</si>
  <si>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</si>
  <si>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</si>
  <si>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</si>
  <si>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</si>
  <si>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</si>
  <si>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</si>
  <si>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</si>
  <si>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</si>
  <si>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</si>
  <si>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</si>
  <si>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</si>
  <si>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</si>
  <si>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</si>
  <si>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</si>
  <si>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</si>
  <si>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</si>
  <si>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</si>
  <si>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</si>
  <si>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</si>
  <si>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</si>
  <si>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</si>
  <si>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</si>
  <si>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</si>
  <si>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</si>
  <si>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</si>
  <si>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</si>
  <si>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</si>
  <si>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</si>
  <si>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</si>
  <si>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</si>
  <si>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</si>
  <si>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</si>
  <si>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</si>
  <si>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</si>
  <si>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</si>
  <si>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</si>
  <si>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</si>
  <si>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</si>
  <si>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</si>
  <si>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</si>
  <si>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</si>
  <si>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</si>
  <si>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</si>
  <si>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</si>
  <si>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</si>
  <si>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</si>
  <si>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</si>
  <si>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</si>
  <si>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</si>
  <si>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</si>
  <si>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</si>
  <si>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</si>
  <si>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</si>
  <si>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</si>
  <si>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</si>
  <si>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</si>
  <si>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</si>
  <si>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</si>
  <si>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</si>
  <si>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</si>
  <si>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</si>
  <si>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</si>
  <si>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</si>
  <si>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</si>
  <si>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</si>
  <si>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</si>
  <si>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</si>
  <si>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</si>
  <si>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</si>
  <si>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</si>
  <si>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</si>
  <si>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</si>
  <si>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</si>
  <si>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</si>
  <si>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</si>
  <si>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</si>
  <si>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</si>
  <si>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</si>
  <si>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</si>
  <si>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</si>
  <si>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</si>
  <si>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</si>
  <si>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</si>
  <si>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</si>
  <si>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</si>
  <si>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</si>
  <si>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</si>
  <si>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</si>
  <si>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</si>
  <si>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</si>
  <si>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</si>
  <si>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</si>
  <si>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</si>
  <si>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</si>
  <si>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</si>
  <si>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</si>
  <si>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</si>
  <si>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</si>
  <si>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</si>
  <si>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</si>
  <si>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</si>
  <si>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</si>
  <si>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</si>
  <si>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</si>
  <si>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</si>
  <si>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</si>
  <si>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</si>
  <si>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</si>
  <si>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</si>
  <si>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</si>
  <si>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</si>
  <si>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</si>
  <si>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</si>
  <si>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</si>
  <si>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</si>
  <si>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</si>
  <si>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</si>
  <si>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</si>
  <si>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</si>
  <si>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</si>
  <si>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</si>
  <si>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</si>
  <si>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</si>
  <si>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</si>
  <si>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</si>
  <si>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</si>
  <si>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</si>
  <si>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</si>
  <si>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</si>
  <si>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</si>
  <si>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</si>
  <si>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</si>
  <si>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</si>
  <si>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</si>
  <si>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</si>
  <si>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</si>
  <si>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</si>
  <si>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</si>
  <si>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</si>
  <si>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</si>
  <si>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</si>
  <si>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</si>
  <si>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</si>
  <si>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</si>
  <si>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</si>
  <si>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</si>
  <si>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</si>
  <si>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</si>
  <si>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</si>
  <si>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</si>
  <si>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</si>
  <si>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</si>
  <si>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</si>
  <si>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</si>
  <si>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</si>
  <si>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</si>
  <si>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</si>
  <si>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</si>
  <si>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</si>
  <si>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</si>
  <si>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</si>
  <si>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</si>
  <si>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</si>
  <si>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</si>
  <si>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</si>
  <si>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</si>
  <si>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</si>
  <si>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</si>
  <si>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</si>
  <si>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</si>
  <si>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</si>
  <si>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</si>
  <si>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</si>
  <si>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</si>
  <si>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</si>
  <si>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</si>
  <si>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</si>
  <si>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</si>
  <si>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</si>
  <si>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</si>
  <si>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</si>
  <si>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</si>
  <si>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</si>
  <si>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</si>
  <si>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</si>
  <si>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</si>
  <si>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</si>
  <si>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</si>
  <si>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</si>
  <si>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</si>
  <si>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</si>
  <si>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</si>
  <si>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</si>
  <si>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</si>
  <si>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</si>
  <si>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</si>
  <si>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</si>
  <si>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</si>
  <si>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</si>
  <si>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</si>
  <si>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</si>
  <si>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</si>
  <si>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</si>
  <si>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</si>
  <si>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</si>
  <si>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</si>
  <si>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</si>
  <si>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</si>
  <si>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</si>
  <si>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</si>
  <si>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</si>
  <si>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</si>
  <si>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</si>
  <si>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</si>
  <si>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</si>
  <si>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</si>
  <si>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</si>
  <si>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</si>
  <si>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</si>
  <si>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</si>
  <si>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</si>
  <si>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</si>
  <si>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</si>
  <si>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</si>
  <si>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</si>
  <si>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</si>
  <si>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</si>
  <si>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</si>
  <si>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</si>
  <si>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</si>
  <si>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</si>
  <si>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</si>
  <si>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</si>
  <si>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</si>
  <si>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</si>
  <si>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</si>
  <si>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</si>
  <si>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</si>
  <si>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</si>
  <si>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</si>
  <si>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</si>
  <si>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</si>
  <si>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</si>
  <si>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</si>
  <si>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</si>
  <si>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</si>
  <si>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</si>
  <si>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</si>
  <si>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</si>
  <si>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</si>
  <si>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</si>
  <si>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</si>
  <si>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</si>
  <si>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</si>
  <si>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</si>
  <si>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</si>
  <si>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</si>
  <si>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</si>
  <si>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</si>
  <si>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</si>
  <si>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</si>
  <si>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</si>
  <si>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</si>
  <si>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</si>
  <si>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</si>
  <si>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</si>
  <si>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</si>
  <si>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</si>
  <si>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</si>
  <si>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</si>
  <si>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</si>
  <si>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</si>
  <si>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</si>
  <si>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</si>
  <si>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</si>
  <si>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</si>
  <si>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</si>
  <si>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</si>
  <si>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</si>
  <si>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</si>
  <si>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</si>
  <si>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</si>
  <si>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</si>
  <si>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</si>
  <si>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</si>
  <si>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</si>
  <si>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</si>
  <si>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</si>
  <si>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</si>
  <si>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</si>
  <si>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</si>
  <si>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</si>
  <si>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</si>
  <si>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</si>
  <si>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</si>
  <si>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</si>
  <si>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</si>
  <si>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</si>
  <si>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</si>
  <si>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</si>
  <si>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</si>
  <si>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</si>
  <si>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</si>
  <si>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</si>
  <si>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</si>
  <si>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</si>
  <si>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</si>
  <si>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</si>
  <si>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</si>
  <si>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</si>
  <si>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</si>
  <si>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</si>
  <si>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</si>
  <si>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</si>
  <si>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</si>
  <si>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</si>
  <si>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</si>
  <si>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</si>
  <si>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</si>
  <si>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</si>
  <si>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</si>
  <si>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</si>
  <si>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</si>
  <si>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</si>
  <si>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</si>
  <si>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</si>
  <si>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</si>
  <si>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</si>
  <si>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</si>
  <si>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</si>
  <si>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</si>
  <si>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</si>
  <si>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</si>
  <si>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</si>
  <si>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</si>
  <si>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</si>
  <si>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</si>
  <si>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</si>
  <si>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</si>
  <si>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</si>
  <si>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</si>
  <si>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</si>
  <si>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</si>
  <si>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</si>
  <si>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</si>
  <si>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</si>
  <si>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</si>
  <si>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</si>
  <si>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</si>
  <si>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</si>
  <si>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</si>
  <si>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</si>
  <si>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</si>
  <si>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</si>
  <si>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</si>
  <si>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</si>
  <si>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</si>
  <si>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</si>
  <si>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</si>
  <si>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</si>
  <si>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</si>
  <si>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</si>
  <si>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</si>
  <si>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</si>
  <si>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</si>
  <si>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</si>
  <si>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</si>
  <si>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</si>
  <si>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</si>
  <si>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</si>
  <si>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</si>
  <si>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</si>
  <si>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</si>
  <si>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</si>
  <si>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</si>
  <si>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</si>
  <si>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</si>
  <si>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</si>
  <si>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</si>
  <si>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</si>
  <si>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</si>
  <si>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</si>
  <si>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</si>
  <si>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</si>
  <si>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</si>
  <si>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</si>
  <si>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</si>
  <si>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</si>
  <si>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</si>
  <si>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</si>
  <si>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</si>
  <si>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</si>
  <si>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</si>
  <si>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</si>
  <si>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</si>
  <si>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</si>
  <si>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</si>
  <si>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</si>
  <si>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</si>
  <si>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</si>
  <si>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</si>
  <si>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</si>
  <si>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</si>
  <si>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</si>
  <si>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</si>
  <si>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</si>
  <si>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</si>
  <si>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</si>
  <si>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</si>
  <si>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</si>
  <si>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</si>
  <si>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</si>
  <si>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</si>
  <si>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</si>
  <si>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</si>
  <si>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</si>
  <si>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</si>
  <si>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</si>
  <si>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</si>
  <si>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</si>
  <si>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</si>
  <si>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</si>
  <si>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</si>
  <si>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</si>
  <si>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</si>
  <si>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</si>
  <si>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</si>
  <si>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</si>
  <si>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</si>
  <si>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</si>
  <si>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</si>
  <si>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</si>
  <si>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</si>
  <si>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</si>
  <si>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</si>
  <si>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</si>
  <si>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</si>
  <si>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</si>
  <si>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</si>
  <si>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</si>
  <si>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</si>
  <si>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</si>
  <si>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</si>
  <si>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</si>
  <si>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</si>
  <si>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</si>
  <si>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</si>
  <si>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</si>
  <si>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</si>
  <si>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</si>
  <si>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</si>
  <si>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</si>
  <si>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</si>
  <si>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</si>
  <si>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</si>
  <si>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</si>
  <si>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</si>
  <si>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</si>
  <si>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</si>
  <si>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</si>
  <si>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</si>
  <si>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</si>
  <si>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</si>
  <si>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</si>
  <si>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</si>
  <si>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</si>
  <si>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</si>
  <si>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</si>
  <si>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</si>
  <si>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</si>
  <si>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</si>
  <si>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</si>
  <si>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</si>
  <si>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</si>
  <si>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</si>
  <si>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</si>
  <si>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</si>
  <si>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</si>
  <si>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</si>
  <si>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</si>
  <si>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</si>
  <si>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</si>
  <si>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</si>
  <si>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</si>
  <si>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</si>
  <si>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</si>
  <si>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</si>
  <si>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</si>
  <si>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</si>
  <si>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</si>
  <si>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</si>
  <si>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</si>
  <si>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</si>
  <si>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</si>
  <si>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</si>
  <si>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</si>
  <si>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</si>
  <si>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</si>
  <si>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</si>
  <si>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</si>
  <si>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</si>
  <si>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</si>
  <si>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</si>
  <si>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</si>
  <si>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</si>
  <si>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</si>
  <si>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</si>
  <si>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</si>
  <si>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</si>
  <si>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</si>
  <si>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</si>
  <si>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</si>
  <si>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</si>
  <si>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</si>
  <si>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</si>
  <si>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</si>
  <si>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</si>
  <si>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</si>
  <si>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</si>
  <si>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</si>
  <si>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</si>
  <si>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</si>
  <si>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</si>
  <si>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</si>
  <si>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</si>
  <si>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</si>
  <si>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</si>
  <si>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</si>
  <si>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</si>
  <si>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</si>
  <si>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</si>
  <si>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</si>
  <si>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</si>
  <si>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</si>
  <si>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</si>
  <si>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</si>
  <si>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</si>
  <si>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</si>
  <si>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</si>
  <si>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</si>
  <si>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</si>
  <si>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</si>
  <si>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</si>
  <si>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</si>
  <si>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</si>
  <si>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</si>
  <si>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</si>
  <si>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</si>
  <si>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</si>
  <si>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</si>
  <si>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</si>
  <si>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</si>
  <si>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</si>
  <si>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</si>
  <si>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</si>
  <si>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</si>
  <si>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</si>
  <si>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</si>
  <si>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</si>
  <si>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</si>
  <si>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</si>
  <si>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</si>
  <si>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</si>
  <si>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</si>
  <si>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</si>
  <si>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</si>
  <si>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</si>
  <si>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</si>
  <si>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</si>
  <si>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</si>
  <si>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</si>
  <si>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</si>
  <si>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</si>
  <si>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</si>
  <si>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</si>
  <si>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</si>
  <si>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</si>
  <si>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</si>
  <si>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</si>
  <si>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</si>
  <si>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</si>
  <si>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</si>
  <si>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</si>
  <si>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</si>
  <si>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</si>
  <si>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</si>
  <si>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</si>
  <si>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</si>
  <si>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</si>
  <si>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</si>
  <si>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</si>
  <si>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</si>
  <si>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</si>
  <si>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</si>
  <si>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</si>
  <si>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</si>
  <si>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</si>
  <si>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</si>
  <si>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</si>
  <si>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</si>
  <si>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</si>
  <si>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</si>
  <si>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</si>
  <si>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</si>
  <si>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</si>
  <si>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</si>
  <si>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</si>
  <si>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</si>
  <si>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</si>
  <si>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</si>
  <si>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</si>
  <si>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</si>
  <si>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</si>
  <si>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</si>
  <si>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</si>
  <si>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</si>
  <si>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</si>
  <si>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</si>
  <si>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</si>
  <si>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</si>
  <si>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</si>
  <si>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</si>
  <si>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</si>
  <si>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</si>
  <si>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</si>
  <si>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</si>
  <si>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</si>
  <si>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</si>
  <si>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</si>
  <si>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</si>
  <si>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</si>
  <si>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</si>
  <si>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</si>
  <si>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</si>
  <si>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</si>
  <si>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</si>
  <si>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</si>
  <si>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</si>
  <si>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</si>
  <si>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</si>
  <si>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</si>
  <si>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</si>
  <si>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</si>
  <si>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</si>
  <si>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</si>
  <si>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</si>
  <si>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</si>
  <si>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</si>
  <si>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</si>
  <si>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</si>
  <si>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</si>
  <si>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</si>
  <si>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</si>
  <si>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</si>
  <si>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</si>
  <si>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</si>
  <si>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</si>
  <si>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</si>
  <si>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</si>
  <si>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</si>
  <si>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</si>
  <si>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</si>
  <si>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</si>
  <si>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</si>
  <si>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</si>
  <si>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</si>
  <si>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</si>
  <si>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</si>
  <si>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</si>
  <si>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</si>
  <si>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</si>
  <si>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</si>
  <si>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</si>
  <si>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</si>
  <si>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</si>
  <si>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</si>
  <si>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</si>
  <si>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</si>
  <si>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</si>
  <si>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</si>
  <si>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</si>
  <si>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</si>
  <si>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</si>
  <si>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</si>
  <si>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</si>
  <si>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</si>
  <si>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</si>
  <si>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</si>
  <si>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</si>
  <si>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</si>
  <si>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</si>
  <si>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</si>
  <si>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</si>
  <si>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</si>
  <si>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</si>
  <si>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</si>
  <si>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</si>
  <si>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</si>
  <si>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</si>
  <si>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</si>
  <si>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</si>
  <si>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</si>
  <si>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</si>
  <si>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</si>
  <si>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</si>
  <si>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</si>
  <si>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</si>
  <si>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</si>
  <si>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</si>
  <si>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</si>
  <si>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</si>
  <si>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</si>
  <si>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</si>
  <si>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</si>
  <si>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</si>
  <si>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</si>
  <si>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</si>
  <si>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</si>
  <si>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</si>
  <si>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</si>
  <si>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</si>
  <si>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</si>
  <si>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</si>
  <si>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</si>
  <si>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</si>
  <si>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</si>
  <si>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</si>
  <si>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</si>
  <si>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</si>
  <si>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</si>
  <si>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</si>
  <si>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</si>
  <si>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</si>
  <si>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</si>
  <si>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</si>
  <si>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</si>
  <si>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</si>
  <si>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</si>
  <si>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</si>
  <si>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</si>
  <si>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</si>
  <si>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</si>
  <si>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</si>
  <si>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</si>
  <si>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</si>
  <si>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</si>
  <si>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</si>
  <si>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</si>
  <si>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</si>
  <si>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</si>
  <si>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</si>
  <si>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</si>
  <si>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</si>
  <si>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</si>
  <si>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</si>
  <si>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</si>
  <si>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</si>
  <si>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</si>
  <si>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</si>
  <si>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</si>
  <si>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</si>
  <si>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</si>
  <si>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</si>
  <si>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</si>
  <si>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</si>
  <si>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</si>
  <si>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</si>
  <si>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</si>
  <si>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</si>
  <si>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</si>
  <si>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</si>
  <si>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</si>
  <si>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</si>
  <si>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</si>
  <si>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</si>
  <si>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</si>
  <si>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</si>
  <si>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</si>
  <si>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</si>
  <si>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</si>
  <si>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</si>
  <si>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</si>
  <si>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</si>
  <si>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</si>
  <si>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</si>
  <si>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</si>
  <si>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</si>
  <si>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</si>
  <si>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</si>
  <si>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</si>
  <si>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</si>
  <si>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</si>
  <si>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</si>
  <si>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</si>
  <si>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</si>
  <si>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</si>
  <si>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</si>
  <si>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</si>
  <si>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</si>
  <si>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</si>
  <si>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</si>
  <si>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</si>
  <si>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</si>
  <si>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</si>
  <si>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</si>
  <si>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</si>
  <si>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</si>
  <si>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</si>
  <si>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</si>
  <si>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</si>
  <si>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</si>
  <si>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</si>
  <si>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</si>
  <si>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</si>
  <si>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</si>
  <si>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</si>
  <si>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</si>
  <si>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</si>
  <si>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</si>
  <si>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</si>
  <si>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</si>
  <si>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</si>
  <si>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</si>
  <si>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</si>
  <si>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</si>
  <si>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</si>
  <si>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</si>
  <si>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</si>
  <si>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</si>
  <si>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</si>
  <si>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</si>
  <si>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</si>
  <si>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</si>
  <si>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</si>
  <si>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</si>
  <si>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</si>
  <si>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</si>
  <si>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</si>
  <si>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</si>
  <si>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</si>
  <si>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</si>
  <si>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</si>
  <si>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</si>
  <si>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</si>
  <si>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</si>
  <si>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</si>
  <si>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</si>
  <si>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</si>
  <si>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</si>
  <si>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</si>
  <si>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</si>
  <si>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</si>
  <si>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</si>
  <si>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</si>
  <si>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</si>
  <si>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</si>
  <si>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</si>
  <si>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</si>
  <si>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</si>
  <si>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</si>
  <si>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</si>
  <si>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</si>
  <si>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</si>
  <si>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</si>
  <si>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</si>
  <si>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</si>
  <si>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</si>
  <si>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</si>
  <si>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</si>
  <si>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</si>
  <si>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</si>
  <si>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</si>
  <si>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</si>
  <si>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</si>
  <si>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</si>
  <si>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</si>
  <si>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</si>
  <si>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</si>
  <si>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</si>
  <si>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</si>
  <si>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</si>
  <si>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</si>
  <si>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</si>
  <si>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</si>
  <si>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</si>
  <si>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</si>
  <si>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</si>
  <si>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</si>
  <si>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</si>
  <si>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</si>
  <si>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</si>
  <si>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</si>
  <si>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</si>
  <si>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</si>
  <si>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</si>
  <si>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</si>
  <si>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</si>
  <si>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</si>
  <si>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</si>
  <si>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</si>
  <si>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</si>
  <si>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</si>
  <si>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</si>
  <si>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</si>
  <si>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</si>
  <si>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</si>
  <si>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</si>
  <si>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</si>
  <si>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</si>
  <si>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</si>
  <si>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</si>
  <si>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</si>
  <si>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</si>
  <si>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</si>
  <si>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</si>
  <si>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</si>
  <si>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</si>
  <si>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</si>
  <si>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</si>
  <si>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</si>
  <si>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</si>
  <si>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</si>
  <si>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</si>
  <si>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</si>
  <si>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</si>
  <si>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</si>
  <si>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</si>
  <si>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</si>
  <si>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</si>
  <si>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</si>
  <si>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</si>
  <si>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</si>
  <si>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</si>
  <si>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</si>
  <si>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</si>
  <si>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</si>
  <si>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</si>
  <si>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</si>
  <si>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</si>
  <si>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</si>
  <si>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</si>
  <si>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</si>
  <si>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</si>
  <si>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</si>
  <si>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</si>
  <si>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</si>
  <si>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</si>
  <si>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</si>
  <si>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</si>
  <si>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</si>
  <si>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</si>
  <si>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</si>
  <si>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</si>
  <si>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</si>
  <si>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</si>
  <si>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</si>
  <si>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</si>
  <si>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</si>
  <si>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</si>
  <si>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</si>
  <si>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</si>
  <si>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</si>
  <si>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</si>
  <si>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</si>
  <si>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</si>
  <si>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</si>
  <si>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</si>
  <si>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</si>
  <si>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</si>
  <si>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</si>
  <si>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</si>
  <si>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</si>
  <si>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</si>
  <si>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</si>
  <si>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</si>
  <si>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</si>
  <si>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</si>
  <si>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</si>
  <si>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</si>
  <si>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</si>
  <si>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</si>
  <si>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</si>
  <si>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</si>
  <si>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</si>
  <si>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</si>
  <si>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</si>
  <si>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</si>
  <si>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</si>
  <si>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</si>
  <si>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</si>
  <si>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</si>
  <si>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</si>
  <si>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</si>
  <si>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</si>
  <si>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</si>
  <si>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</si>
  <si>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</si>
  <si>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</si>
  <si>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</si>
  <si>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</si>
  <si>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</si>
  <si>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</si>
  <si>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</si>
  <si>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</si>
  <si>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</si>
  <si>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</si>
  <si>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</si>
  <si>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</si>
  <si>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</si>
  <si>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</si>
  <si>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</si>
  <si>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</si>
  <si>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</si>
  <si>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</si>
  <si>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</si>
  <si>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</si>
  <si>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</si>
  <si>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</si>
  <si>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</si>
  <si>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</si>
  <si>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</si>
  <si>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</si>
  <si>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</si>
  <si>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</si>
  <si>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</si>
  <si>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</si>
  <si>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</si>
  <si>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</si>
  <si>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</si>
  <si>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</si>
  <si>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</si>
  <si>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</si>
  <si>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</si>
  <si>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</si>
  <si>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</si>
  <si>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</si>
  <si>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</si>
  <si>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</si>
  <si>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</si>
  <si>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</si>
  <si>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</si>
  <si>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</si>
  <si>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</si>
  <si>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</si>
  <si>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</si>
  <si>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</si>
  <si>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</si>
  <si>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</si>
  <si>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</si>
  <si>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</si>
  <si>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</si>
  <si>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</si>
  <si>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</si>
  <si>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</si>
  <si>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</si>
  <si>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</si>
  <si>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</si>
  <si>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</si>
  <si>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</si>
  <si>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</si>
  <si>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</si>
  <si>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</si>
  <si>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</si>
  <si>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</si>
  <si>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</si>
  <si>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</si>
  <si>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</si>
  <si>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</si>
  <si>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</si>
  <si>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</si>
  <si>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</si>
  <si>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</si>
  <si>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</si>
  <si>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</si>
  <si>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</si>
  <si>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</si>
  <si>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</si>
  <si>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</si>
  <si>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</si>
  <si>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</si>
  <si>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</si>
  <si>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</si>
  <si>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</si>
  <si>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</si>
  <si>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</si>
  <si>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</si>
  <si>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</si>
  <si>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</si>
  <si>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</si>
  <si>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</si>
  <si>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</si>
  <si>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</si>
  <si>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</si>
  <si>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</si>
  <si>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</si>
  <si>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</si>
  <si>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</si>
  <si>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</si>
  <si>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</si>
  <si>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</si>
  <si>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</si>
  <si>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</si>
  <si>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</si>
  <si>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</si>
  <si>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</si>
  <si>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</si>
  <si>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</si>
  <si>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</si>
  <si>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</si>
  <si>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</si>
  <si>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</si>
  <si>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</si>
  <si>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</si>
  <si>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</si>
  <si>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</si>
  <si>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</si>
  <si>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</si>
  <si>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</si>
  <si>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</si>
  <si>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</si>
  <si>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</si>
  <si>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</si>
  <si>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</si>
  <si>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</si>
  <si>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</si>
  <si>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</si>
  <si>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</si>
  <si>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</si>
  <si>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</si>
  <si>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</si>
  <si>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</si>
  <si>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</si>
  <si>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</si>
  <si>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</si>
  <si>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</si>
  <si>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</si>
  <si>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</si>
  <si>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</si>
  <si>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</si>
  <si>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</si>
  <si>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</si>
  <si>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</si>
  <si>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</si>
  <si>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</si>
  <si>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</si>
  <si>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</si>
  <si>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</si>
  <si>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</si>
  <si>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</si>
  <si>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</si>
  <si>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</si>
  <si>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</si>
  <si>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</si>
  <si>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</si>
  <si>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</si>
  <si>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</si>
  <si>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</si>
  <si>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</si>
  <si>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</si>
  <si>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</si>
  <si>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</si>
  <si>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</si>
  <si>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</si>
  <si>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</si>
  <si>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</si>
  <si>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</si>
  <si>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</si>
  <si>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</si>
  <si>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</si>
  <si>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</si>
  <si>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</si>
  <si>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</si>
  <si>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</si>
  <si>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</si>
  <si>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</si>
  <si>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</si>
  <si>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</si>
  <si>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</si>
  <si>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</si>
  <si>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</si>
  <si>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</si>
  <si>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</si>
  <si>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</si>
  <si>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</si>
  <si>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</si>
  <si>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</si>
  <si>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</si>
  <si>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</si>
  <si>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</si>
  <si>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</si>
  <si>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</si>
  <si>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</si>
  <si>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</si>
  <si>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</si>
  <si>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</si>
  <si>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</si>
  <si>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</si>
  <si>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</si>
  <si>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</si>
  <si>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</si>
  <si>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</si>
  <si>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</si>
  <si>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</si>
  <si>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</si>
  <si>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</si>
  <si>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</si>
  <si>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</si>
  <si>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</si>
  <si>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</si>
  <si>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</si>
  <si>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</si>
  <si>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</si>
  <si>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</si>
  <si>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</si>
  <si>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</si>
  <si>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</si>
  <si>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</si>
  <si>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</si>
  <si>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</si>
  <si>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</si>
  <si>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</si>
  <si>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</si>
  <si>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</si>
  <si>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</si>
  <si>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</si>
  <si>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</si>
  <si>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</si>
  <si>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</si>
  <si>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</si>
  <si>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</si>
  <si>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</si>
  <si>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</si>
  <si>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</si>
  <si>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</si>
  <si>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</si>
  <si>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</si>
  <si>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</si>
  <si>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</si>
  <si>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</si>
  <si>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</si>
  <si>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</si>
  <si>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</si>
  <si>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</si>
  <si>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</si>
  <si>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</si>
  <si>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</si>
  <si>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</si>
  <si>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</si>
  <si>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</si>
  <si>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</si>
  <si>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</si>
  <si>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</si>
  <si>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</si>
  <si>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</si>
  <si>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</si>
  <si>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</si>
  <si>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</si>
  <si>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</si>
  <si>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</si>
  <si>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</si>
  <si>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</si>
  <si>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</si>
  <si>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</si>
  <si>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</si>
  <si>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</si>
  <si>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</si>
  <si>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</si>
  <si>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</si>
  <si>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</si>
  <si>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</si>
  <si>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</si>
  <si>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</si>
  <si>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</si>
  <si>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</si>
  <si>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</si>
  <si>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</si>
  <si>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</si>
  <si>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</si>
  <si>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</si>
  <si>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</si>
  <si>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</si>
  <si>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</si>
  <si>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</si>
  <si>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</si>
  <si>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</si>
  <si>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</si>
  <si>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</si>
  <si>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</si>
  <si>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</si>
  <si>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</si>
  <si>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</si>
  <si>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</si>
  <si>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</si>
  <si>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</si>
  <si>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</si>
  <si>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</si>
  <si>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</si>
  <si>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</si>
  <si>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</si>
  <si>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</si>
  <si>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</si>
  <si>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</si>
  <si>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</si>
  <si>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</si>
  <si>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</si>
  <si>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</si>
  <si>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</si>
  <si>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</si>
  <si>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</si>
  <si>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</si>
  <si>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</si>
  <si>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</si>
  <si>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</si>
  <si>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</si>
  <si>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</si>
  <si>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</si>
  <si>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</si>
  <si>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</si>
  <si>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</si>
  <si>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</si>
  <si>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</si>
  <si>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</si>
  <si>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</si>
  <si>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</si>
  <si>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</si>
  <si>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</si>
  <si>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</si>
  <si>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</si>
  <si>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</si>
  <si>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</si>
  <si>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</si>
  <si>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</si>
  <si>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</si>
  <si>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</si>
  <si>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</si>
  <si>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</si>
  <si>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</si>
  <si>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</si>
  <si>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</si>
  <si>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</si>
  <si>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</si>
  <si>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</si>
  <si>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</si>
  <si>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</si>
  <si>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</si>
  <si>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</si>
  <si>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</si>
  <si>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</si>
  <si>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</si>
  <si>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</si>
  <si>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</si>
  <si>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</si>
  <si>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</si>
  <si>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</si>
  <si>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</si>
  <si>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</si>
  <si>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</si>
  <si>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</si>
  <si>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</si>
  <si>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</si>
  <si>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</si>
  <si>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</si>
  <si>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</si>
  <si>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</si>
  <si>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</si>
  <si>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</si>
  <si>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</si>
  <si>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</si>
  <si>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</si>
  <si>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</si>
  <si>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</si>
  <si>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</si>
  <si>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</si>
  <si>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</si>
  <si>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</si>
  <si>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</si>
  <si>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</si>
  <si>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</si>
  <si>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</si>
  <si>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</si>
  <si>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</si>
  <si>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</si>
  <si>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</si>
  <si>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</si>
  <si>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</si>
  <si>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</si>
  <si>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</si>
  <si>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</si>
  <si>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</si>
  <si>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</si>
  <si>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</si>
  <si>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</si>
  <si>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</si>
  <si>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</si>
  <si>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</si>
  <si>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</si>
  <si>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</si>
  <si>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</si>
  <si>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</si>
  <si>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</si>
  <si>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</si>
  <si>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</si>
  <si>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</si>
  <si>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</si>
  <si>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</si>
  <si>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</si>
  <si>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</si>
  <si>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</si>
  <si>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</si>
  <si>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</si>
  <si>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</si>
  <si>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</si>
  <si>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</si>
  <si>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</si>
  <si>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</si>
  <si>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</si>
  <si>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</si>
  <si>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</si>
  <si>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</si>
  <si>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</si>
  <si>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</si>
  <si>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</si>
  <si>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</si>
  <si>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</si>
  <si>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</si>
  <si>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</si>
  <si>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</si>
  <si>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</si>
  <si>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</si>
  <si>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</si>
  <si>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</si>
  <si>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</si>
  <si>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</si>
  <si>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</si>
  <si>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</si>
  <si>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</si>
  <si>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</si>
  <si>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</si>
  <si>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</si>
  <si>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</si>
  <si>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</si>
  <si>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</si>
  <si>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</si>
  <si>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</si>
  <si>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</si>
  <si>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</si>
  <si>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</si>
  <si>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</si>
  <si>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</si>
  <si>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</si>
  <si>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</si>
  <si>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</si>
  <si>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</si>
  <si>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</si>
  <si>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</si>
  <si>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</si>
  <si>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</si>
  <si>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</si>
  <si>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</si>
  <si>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</si>
  <si>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</si>
  <si>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</si>
  <si>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</si>
  <si>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</si>
  <si>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</si>
  <si>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</si>
  <si>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</si>
  <si>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</si>
  <si>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</si>
  <si>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</si>
  <si>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</si>
  <si>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</si>
  <si>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</si>
  <si>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</si>
  <si>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</si>
  <si>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</si>
  <si>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</si>
  <si>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</si>
  <si>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</si>
  <si>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</si>
  <si>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</si>
  <si>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</si>
  <si>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</si>
  <si>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</si>
  <si>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</si>
  <si>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</si>
  <si>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</si>
  <si>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</si>
  <si>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</si>
  <si>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</si>
  <si>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</si>
  <si>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</si>
  <si>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</si>
  <si>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</si>
  <si>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</si>
  <si>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</si>
  <si>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</si>
  <si>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</si>
  <si>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</si>
  <si>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</si>
  <si>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</si>
  <si>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</si>
  <si>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</si>
  <si>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</si>
  <si>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</si>
  <si>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</si>
  <si>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</si>
  <si>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</si>
  <si>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</si>
  <si>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</si>
  <si>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</si>
  <si>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</si>
  <si>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</si>
  <si>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</si>
  <si>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</si>
  <si>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</si>
  <si>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</si>
  <si>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</si>
  <si>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</si>
  <si>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</si>
  <si>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</si>
  <si>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</si>
  <si>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</si>
  <si>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</si>
  <si>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</si>
  <si>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</si>
  <si>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</si>
  <si>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</si>
  <si>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</si>
  <si>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</si>
  <si>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</si>
  <si>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</si>
  <si>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</si>
  <si>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</si>
  <si>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</si>
  <si>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</si>
  <si>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</si>
  <si>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</si>
  <si>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</si>
  <si>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</si>
  <si>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</si>
  <si>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</si>
  <si>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</si>
  <si>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</si>
  <si>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</si>
  <si>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</si>
  <si>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</si>
  <si>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</si>
  <si>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</si>
  <si>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</si>
  <si>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</si>
  <si>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</si>
  <si>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</si>
  <si>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</si>
  <si>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</si>
  <si>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</si>
  <si>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</si>
  <si>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</si>
  <si>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</si>
  <si>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</si>
  <si>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</si>
  <si>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</si>
  <si>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</si>
  <si>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</si>
  <si>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</si>
  <si>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</si>
  <si>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</si>
  <si>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</si>
  <si>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</si>
  <si>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</si>
  <si>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</si>
  <si>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</si>
  <si>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</si>
  <si>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</si>
  <si>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</si>
  <si>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</si>
  <si>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</si>
  <si>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</si>
  <si>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</si>
  <si>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</si>
  <si>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</si>
  <si>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</si>
  <si>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</si>
  <si>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</si>
  <si>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</si>
  <si>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</si>
  <si>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</si>
  <si>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</si>
  <si>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</si>
  <si>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</si>
  <si>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</si>
  <si>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</si>
  <si>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</si>
  <si>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</si>
  <si>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</si>
  <si>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</si>
  <si>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</si>
  <si>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</si>
  <si>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</si>
  <si>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</si>
  <si>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</si>
  <si>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</si>
  <si>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</si>
  <si>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</si>
  <si>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</si>
  <si>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</si>
  <si>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</si>
  <si>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</si>
  <si>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</si>
  <si>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</si>
  <si>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</si>
  <si>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</si>
  <si>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</si>
  <si>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</si>
  <si>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</si>
  <si>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</si>
  <si>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</si>
  <si>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</si>
  <si>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</si>
  <si>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</si>
  <si>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</si>
  <si>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</si>
  <si>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</si>
  <si>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</si>
  <si>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</si>
  <si>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</si>
  <si>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</si>
  <si>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</si>
  <si>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</si>
  <si>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</si>
  <si>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</si>
  <si>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</si>
  <si>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</si>
  <si>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</si>
  <si>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</si>
  <si>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</si>
  <si>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</si>
  <si>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</si>
  <si>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</si>
  <si>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</si>
  <si>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</si>
  <si>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</si>
  <si>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</si>
  <si>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</si>
  <si>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</si>
  <si>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</si>
  <si>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</si>
  <si>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</si>
  <si>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</si>
  <si>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</si>
  <si>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</si>
  <si>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</si>
  <si>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</si>
  <si>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</si>
  <si>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</si>
  <si>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</si>
  <si>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</si>
  <si>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</si>
  <si>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</si>
  <si>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</si>
  <si>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</si>
  <si>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</si>
  <si>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</si>
  <si>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</si>
  <si>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</si>
  <si>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</si>
  <si>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</si>
  <si>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</si>
  <si>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</si>
  <si>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</si>
  <si>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</si>
  <si>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</si>
  <si>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</si>
  <si>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</si>
  <si>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</si>
  <si>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</si>
  <si>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</si>
  <si>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</si>
  <si>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</si>
  <si>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</si>
  <si>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</si>
  <si>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</si>
  <si>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</si>
  <si>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</si>
  <si>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</si>
  <si>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</si>
  <si>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</si>
  <si>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</si>
  <si>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</si>
  <si>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</si>
  <si>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</si>
  <si>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</si>
  <si>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</si>
  <si>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</si>
  <si>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</si>
  <si>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</si>
  <si>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</si>
  <si>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</si>
  <si>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</si>
  <si>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</si>
  <si>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</si>
  <si>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</si>
  <si>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</si>
  <si>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</si>
  <si>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</si>
  <si>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</si>
  <si>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</si>
  <si>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</si>
  <si>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</si>
  <si>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</si>
  <si>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</si>
  <si>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</si>
  <si>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</si>
  <si>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</si>
  <si>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</si>
  <si>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</si>
  <si>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</si>
  <si>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</si>
  <si>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</si>
  <si>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</si>
  <si>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</si>
  <si>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</si>
  <si>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</si>
  <si>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</si>
  <si>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</si>
  <si>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</si>
  <si>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</si>
  <si>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</si>
  <si>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</si>
  <si>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</si>
  <si>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</si>
  <si>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</si>
  <si>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</si>
  <si>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</si>
  <si>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</si>
  <si>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</si>
  <si>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</si>
  <si>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</si>
  <si>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</si>
  <si>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</si>
  <si>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</si>
  <si>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</si>
  <si>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</si>
  <si>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</si>
  <si>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</si>
  <si>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</si>
  <si>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</si>
  <si>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</si>
  <si>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</si>
  <si>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</si>
  <si>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</si>
  <si>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</si>
  <si>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</si>
  <si>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</si>
  <si>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</si>
  <si>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</si>
  <si>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</si>
  <si>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</si>
  <si>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</si>
  <si>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</si>
  <si>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</si>
  <si>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</si>
  <si>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</si>
  <si>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</si>
  <si>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</si>
  <si>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</si>
  <si>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</si>
  <si>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</si>
  <si>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</si>
  <si>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</si>
  <si>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</si>
  <si>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</si>
  <si>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</si>
  <si>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</si>
  <si>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</si>
  <si>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</si>
  <si>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</si>
  <si>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</si>
  <si>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</si>
  <si>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</si>
  <si>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</si>
  <si>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</si>
  <si>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</si>
  <si>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</si>
  <si>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</si>
  <si>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</si>
  <si>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</si>
  <si>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</si>
  <si>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</si>
  <si>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</si>
  <si>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</si>
  <si>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</si>
  <si>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</si>
  <si>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</si>
  <si>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</si>
  <si>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</si>
  <si>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</si>
  <si>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</si>
  <si>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</si>
  <si>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</si>
  <si>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</si>
  <si>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</si>
  <si>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</si>
  <si>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</si>
  <si>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</si>
  <si>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</si>
  <si>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</si>
  <si>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</si>
  <si>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</si>
  <si>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</si>
  <si>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</si>
  <si>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</si>
  <si>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</si>
  <si>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</si>
  <si>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</si>
  <si>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</si>
  <si>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</si>
  <si>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</si>
  <si>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</si>
  <si>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</si>
  <si>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</si>
  <si>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</si>
  <si>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</si>
  <si>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</si>
  <si>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</si>
  <si>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</si>
  <si>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</si>
  <si>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</si>
  <si>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</si>
  <si>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</si>
  <si>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</si>
  <si>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</si>
  <si>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</si>
  <si>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</si>
  <si>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</si>
  <si>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</si>
  <si>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</si>
  <si>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</si>
  <si>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</si>
  <si>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</si>
  <si>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</si>
  <si>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</si>
  <si>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</si>
  <si>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</si>
  <si>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</si>
  <si>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</si>
  <si>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</si>
  <si>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</si>
  <si>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</si>
  <si>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</si>
  <si>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</si>
  <si>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</si>
  <si>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</si>
  <si>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</si>
  <si>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</si>
  <si>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</si>
  <si>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</si>
  <si>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</si>
  <si>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</si>
  <si>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</si>
  <si>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</si>
  <si>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</si>
  <si>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</si>
  <si>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</si>
  <si>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</si>
  <si>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</si>
  <si>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</si>
  <si>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</si>
  <si>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</si>
  <si>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</si>
  <si>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</si>
  <si>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</si>
  <si>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</si>
  <si>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</si>
  <si>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</si>
  <si>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</si>
  <si>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</si>
  <si>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</si>
  <si>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</si>
  <si>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</si>
  <si>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</si>
  <si>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</si>
  <si>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</si>
  <si>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</si>
  <si>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</si>
  <si>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</si>
  <si>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</si>
  <si>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</si>
  <si>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</si>
  <si>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</si>
  <si>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</si>
  <si>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</si>
  <si>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</si>
  <si>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</si>
  <si>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</si>
  <si>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</si>
  <si>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</si>
  <si>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</si>
  <si>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</si>
  <si>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</si>
  <si>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</si>
  <si>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</si>
  <si>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</si>
  <si>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</si>
  <si>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</si>
  <si>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</si>
  <si>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</si>
  <si>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</si>
  <si>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</si>
  <si>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</si>
  <si>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</si>
  <si>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</si>
  <si>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</si>
  <si>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</si>
  <si>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</si>
  <si>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</si>
  <si>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</si>
  <si>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</si>
  <si>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</si>
  <si>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</si>
  <si>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</si>
  <si>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</si>
  <si>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</si>
  <si>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</si>
  <si>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</si>
  <si>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</si>
  <si>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</si>
  <si>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</si>
  <si>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</si>
  <si>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</si>
  <si>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</si>
  <si>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</si>
  <si>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</si>
  <si>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</si>
  <si>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</si>
  <si>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</si>
  <si>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</si>
  <si>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</si>
  <si>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</si>
  <si>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</si>
  <si>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</si>
  <si>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</si>
  <si>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</si>
  <si>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</si>
  <si>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</si>
  <si>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</si>
  <si>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</si>
  <si>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</si>
  <si>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</si>
  <si>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</si>
  <si>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</si>
  <si>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</si>
  <si>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</si>
  <si>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</si>
  <si>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</si>
  <si>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</si>
  <si>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</si>
  <si>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</si>
  <si>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</si>
  <si>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</si>
  <si>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</si>
  <si>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</si>
  <si>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</si>
  <si>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</si>
  <si>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</si>
  <si>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</si>
  <si>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</si>
  <si>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</si>
  <si>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</si>
  <si>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</si>
  <si>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</si>
  <si>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</si>
  <si>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</si>
  <si>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</si>
  <si>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</si>
  <si>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</si>
  <si>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</si>
  <si>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</si>
  <si>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</si>
  <si>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</si>
  <si>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</si>
  <si>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</si>
  <si>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</si>
  <si>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</si>
  <si>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</si>
  <si>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</si>
  <si>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</si>
  <si>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</si>
  <si>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</si>
  <si>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</si>
  <si>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</si>
  <si>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</si>
  <si>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</si>
  <si>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</si>
  <si>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</si>
  <si>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</si>
  <si>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</si>
  <si>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</si>
  <si>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</si>
  <si>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</si>
  <si>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</si>
  <si>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</si>
  <si>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</si>
  <si>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</si>
  <si>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</si>
  <si>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</si>
  <si>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</si>
  <si>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</si>
  <si>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</si>
  <si>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</si>
  <si>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</si>
  <si>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</si>
  <si>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</si>
  <si>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</si>
  <si>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</si>
  <si>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</si>
  <si>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</si>
  <si>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</si>
  <si>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</si>
  <si>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</si>
  <si>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</si>
  <si>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</si>
  <si>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</si>
  <si>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</si>
  <si>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</si>
  <si>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</si>
  <si>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</si>
  <si>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</si>
  <si>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</si>
  <si>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</si>
  <si>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</si>
  <si>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</si>
  <si>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</si>
  <si>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</si>
  <si>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</si>
  <si>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</si>
  <si>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</si>
  <si>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</si>
  <si>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</si>
  <si>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</si>
  <si>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</si>
  <si>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</si>
  <si>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</si>
  <si>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</si>
  <si>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</si>
  <si>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</si>
  <si>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</si>
  <si>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</si>
  <si>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</si>
  <si>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</si>
  <si>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</si>
  <si>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</si>
  <si>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</si>
  <si>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</si>
  <si>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</si>
  <si>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</si>
  <si>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</si>
  <si>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</si>
  <si>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</si>
  <si>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</si>
  <si>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</si>
  <si>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</si>
  <si>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</si>
  <si>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</si>
  <si>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</si>
  <si>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</si>
  <si>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</si>
  <si>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</si>
  <si>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</si>
  <si>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</si>
  <si>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</si>
  <si>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</si>
  <si>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</si>
  <si>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</si>
  <si>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</si>
  <si>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</si>
  <si>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</si>
  <si>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</si>
  <si>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</si>
  <si>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</si>
  <si>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</si>
  <si>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</si>
  <si>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</si>
  <si>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</si>
  <si>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</si>
  <si>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</si>
  <si>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</si>
  <si>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</si>
  <si>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</si>
  <si>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</si>
  <si>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</si>
  <si>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</si>
  <si>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</si>
  <si>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</si>
  <si>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</si>
  <si>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</si>
  <si>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</si>
  <si>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</si>
  <si>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</si>
  <si>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</si>
  <si>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</si>
  <si>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</si>
  <si>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</si>
  <si>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</si>
  <si>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</si>
  <si>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</si>
  <si>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</si>
  <si>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</si>
  <si>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</si>
  <si>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</si>
  <si>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</si>
  <si>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</si>
  <si>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</si>
  <si>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</si>
  <si>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</si>
  <si>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</si>
  <si>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</si>
  <si>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</si>
  <si>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</si>
  <si>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</si>
  <si>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</si>
  <si>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</si>
  <si>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</si>
  <si>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</si>
  <si>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</si>
  <si>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</si>
  <si>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</si>
  <si>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</si>
  <si>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</si>
  <si>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</si>
  <si>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</si>
  <si>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</si>
  <si>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</si>
  <si>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</si>
  <si>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</si>
  <si>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</si>
  <si>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</si>
  <si>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</si>
  <si>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</si>
  <si>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</si>
  <si>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</si>
  <si>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</si>
  <si>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</si>
  <si>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</si>
  <si>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</si>
  <si>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</si>
  <si>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</si>
  <si>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</si>
  <si>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</si>
  <si>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</si>
  <si>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</si>
  <si>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</si>
  <si>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</si>
  <si>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</si>
  <si>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</si>
  <si>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</si>
  <si>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</si>
  <si>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</si>
  <si>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</si>
  <si>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</si>
  <si>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</si>
  <si>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</si>
  <si>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</si>
  <si>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</si>
  <si>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</si>
  <si>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</si>
  <si>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</si>
  <si>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</si>
  <si>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</si>
  <si>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</si>
  <si>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</si>
  <si>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</si>
  <si>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</si>
  <si>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</si>
  <si>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</si>
  <si>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</si>
  <si>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</si>
  <si>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</si>
  <si>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</si>
  <si>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</si>
  <si>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</si>
  <si>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</si>
  <si>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</si>
  <si>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</si>
  <si>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</si>
  <si>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</si>
  <si>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</si>
  <si>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</si>
  <si>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</si>
  <si>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</si>
  <si>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</si>
  <si>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</si>
  <si>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</si>
  <si>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</si>
  <si>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</si>
  <si>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</si>
  <si>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</si>
  <si>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</si>
  <si>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</si>
  <si>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</si>
  <si>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</si>
  <si>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</si>
  <si>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</si>
  <si>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</si>
  <si>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</si>
  <si>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</si>
  <si>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</si>
  <si>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</si>
  <si>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</si>
  <si>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</si>
  <si>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</si>
  <si>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</si>
  <si>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</si>
  <si>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</si>
  <si>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</si>
  <si>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</si>
  <si>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</si>
  <si>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</si>
  <si>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</si>
  <si>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</si>
  <si>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</si>
  <si>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</si>
  <si>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</si>
  <si>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</si>
  <si>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</si>
  <si>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</si>
  <si>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</si>
  <si>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</si>
  <si>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</si>
  <si>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</si>
  <si>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</si>
  <si>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</si>
  <si>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</si>
  <si>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</si>
  <si>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</si>
  <si>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</si>
  <si>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</si>
  <si>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</si>
  <si>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</si>
  <si>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</si>
  <si>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</si>
  <si>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</si>
  <si>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</si>
  <si>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</si>
  <si>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</si>
  <si>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</si>
  <si>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</si>
  <si>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</si>
  <si>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</si>
  <si>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</si>
  <si>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</si>
  <si>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</si>
  <si>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</si>
  <si>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</si>
  <si>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</si>
  <si>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</si>
  <si>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</si>
  <si>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</si>
  <si>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</si>
  <si>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</si>
  <si>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</si>
  <si>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</si>
  <si>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</si>
  <si>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</si>
  <si>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</si>
  <si>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</si>
  <si>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</si>
  <si>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</si>
  <si>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</si>
  <si>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</si>
  <si>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</si>
  <si>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</si>
  <si>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</si>
  <si>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</si>
  <si>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</si>
  <si>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</si>
  <si>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</si>
  <si>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</si>
  <si>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</si>
  <si>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</si>
  <si>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</si>
  <si>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</si>
  <si>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</si>
  <si>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</si>
  <si>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</si>
  <si>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</si>
  <si>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</si>
  <si>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</si>
  <si>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</si>
  <si>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</si>
  <si>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</si>
  <si>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</si>
  <si>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</si>
  <si>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</si>
  <si>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</si>
  <si>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</si>
  <si>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</si>
  <si>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</si>
  <si>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</si>
  <si>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</si>
  <si>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</si>
  <si>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</si>
  <si>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</si>
  <si>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</si>
  <si>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</si>
  <si>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</si>
  <si>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</si>
  <si>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</si>
  <si>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</si>
  <si>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</si>
  <si>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</si>
  <si>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</si>
  <si>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</si>
  <si>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</si>
  <si>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</si>
  <si>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</si>
  <si>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</si>
  <si>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</si>
  <si>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</si>
  <si>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</si>
  <si>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</si>
  <si>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</si>
  <si>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</si>
  <si>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</si>
  <si>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</si>
  <si>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</si>
  <si>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</si>
  <si>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</si>
  <si>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</si>
  <si>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</si>
  <si>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</si>
  <si>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</si>
  <si>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</si>
  <si>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</si>
  <si>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</si>
  <si>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</si>
  <si>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</si>
  <si>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</si>
  <si>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</si>
  <si>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</si>
  <si>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</si>
  <si>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</si>
  <si>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</si>
  <si>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</si>
  <si>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</si>
  <si>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</si>
  <si>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</si>
  <si>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</si>
  <si>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</si>
  <si>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</si>
  <si>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</si>
  <si>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</si>
  <si>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</si>
  <si>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</si>
  <si>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</si>
  <si>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</si>
  <si>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</si>
  <si>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</si>
  <si>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</si>
  <si>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</si>
  <si>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</si>
  <si>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</si>
  <si>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</si>
  <si>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</si>
  <si>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</si>
  <si>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</si>
  <si>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</si>
  <si>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</si>
  <si>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</si>
  <si>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</si>
  <si>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</si>
  <si>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</si>
  <si>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</si>
  <si>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</si>
  <si>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</si>
  <si>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</si>
  <si>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</si>
  <si>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</si>
  <si>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</si>
  <si>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</si>
  <si>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</si>
  <si>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</si>
  <si>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</si>
  <si>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</si>
  <si>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</si>
  <si>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</si>
  <si>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</si>
  <si>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</si>
  <si>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</si>
  <si>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</si>
  <si>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</si>
  <si>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</si>
  <si>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</si>
  <si>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</si>
  <si>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</si>
  <si>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</si>
  <si>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</si>
  <si>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</si>
  <si>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</si>
  <si>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</si>
  <si>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</si>
  <si>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</si>
  <si>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</si>
  <si>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</si>
  <si>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</si>
  <si>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</si>
  <si>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</si>
  <si>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</si>
  <si>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</si>
  <si>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</si>
  <si>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</si>
  <si>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</si>
  <si>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</si>
  <si>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</si>
  <si>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</si>
  <si>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</si>
  <si>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</si>
  <si>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</si>
  <si>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</si>
  <si>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</si>
  <si>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</si>
  <si>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</si>
  <si>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</si>
  <si>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</si>
  <si>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</si>
  <si>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</si>
  <si>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</si>
  <si>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</si>
  <si>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</si>
  <si>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</si>
  <si>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</si>
  <si>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</si>
  <si>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</si>
  <si>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</si>
  <si>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</si>
  <si>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</si>
  <si>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</si>
  <si>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</si>
  <si>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</si>
  <si>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</si>
  <si>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</si>
  <si>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</si>
  <si>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</si>
  <si>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</si>
  <si>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</si>
  <si>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</si>
  <si>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</si>
  <si>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</si>
  <si>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</si>
  <si>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</si>
  <si>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</si>
  <si>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</si>
  <si>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</si>
  <si>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</si>
  <si>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</si>
  <si>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</si>
  <si>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</si>
  <si>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</si>
  <si>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</si>
  <si>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</si>
  <si>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</si>
  <si>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</si>
  <si>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</si>
  <si>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</si>
  <si>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</si>
  <si>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</si>
  <si>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</si>
  <si>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</si>
  <si>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</si>
  <si>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</si>
  <si>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</si>
  <si>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</si>
  <si>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</si>
  <si>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</si>
  <si>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</si>
  <si>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</si>
  <si>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</si>
  <si>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</si>
  <si>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</si>
  <si>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</si>
  <si>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</si>
  <si>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</si>
  <si>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</si>
  <si>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</si>
  <si>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</si>
  <si>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</si>
  <si>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</si>
  <si>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</si>
  <si>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</si>
  <si>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</si>
  <si>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</si>
  <si>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</si>
  <si>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</si>
  <si>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</si>
  <si>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</si>
  <si>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</si>
  <si>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</si>
  <si>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</si>
  <si>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</si>
  <si>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</si>
  <si>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</si>
  <si>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</si>
  <si>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</si>
  <si>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</si>
  <si>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</si>
  <si>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</si>
  <si>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</si>
  <si>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</si>
  <si>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</si>
  <si>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</si>
  <si>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</si>
  <si>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</si>
  <si>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</si>
  <si>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</si>
  <si>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</si>
  <si>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</si>
  <si>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</si>
  <si>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</si>
  <si>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</si>
  <si>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</si>
  <si>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</si>
  <si>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</si>
  <si>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</si>
  <si>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</si>
  <si>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</si>
  <si>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</si>
  <si>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</si>
  <si>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</si>
  <si>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</si>
  <si>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</si>
  <si>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</si>
  <si>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</si>
  <si>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</si>
  <si>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</si>
  <si>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</si>
  <si>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</si>
  <si>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</si>
  <si>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</si>
  <si>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</si>
  <si>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</si>
  <si>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</si>
  <si>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</si>
  <si>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</si>
  <si>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</si>
  <si>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</si>
  <si>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</si>
  <si>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</si>
  <si>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</si>
  <si>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</si>
  <si>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</si>
  <si>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</si>
  <si>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</si>
  <si>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</si>
  <si>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</si>
  <si>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</si>
  <si>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</si>
  <si>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</si>
  <si>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</si>
  <si>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</si>
  <si>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</si>
  <si>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</si>
  <si>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</si>
  <si>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</si>
  <si>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</si>
  <si>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</si>
  <si>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</si>
  <si>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</si>
  <si>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</si>
  <si>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</si>
  <si>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</si>
  <si>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</si>
  <si>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</si>
  <si>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</si>
  <si>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</si>
  <si>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</si>
  <si>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</si>
  <si>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</si>
  <si>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</si>
  <si>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</si>
  <si>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</si>
  <si>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</si>
  <si>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</si>
  <si>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</si>
  <si>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</si>
  <si>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</si>
  <si>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</si>
  <si>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</si>
  <si>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</si>
  <si>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</si>
  <si>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</si>
  <si>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</si>
  <si>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</si>
  <si>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</si>
  <si>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</si>
  <si>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</si>
  <si>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</si>
  <si>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</si>
  <si>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</si>
  <si>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</si>
  <si>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</si>
  <si>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</si>
  <si>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</si>
  <si>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</si>
  <si>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</si>
  <si>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</si>
  <si>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</si>
  <si>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</si>
  <si>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</si>
  <si>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</si>
  <si>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</si>
  <si>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</si>
  <si>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</si>
  <si>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</si>
  <si>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</si>
  <si>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</si>
  <si>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</si>
  <si>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</si>
  <si>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</si>
  <si>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</si>
  <si>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</si>
  <si>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</si>
  <si>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</si>
  <si>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</si>
  <si>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</si>
  <si>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</si>
  <si>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</si>
  <si>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</si>
  <si>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</si>
  <si>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</si>
  <si>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</si>
  <si>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</si>
  <si>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</si>
  <si>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</si>
  <si>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</si>
  <si>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</si>
  <si>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</si>
  <si>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</si>
  <si>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</si>
  <si>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</si>
  <si>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</si>
  <si>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</si>
  <si>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</si>
  <si>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</si>
  <si>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</si>
  <si>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</si>
  <si>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</si>
  <si>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</si>
  <si>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</si>
  <si>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</si>
  <si>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</si>
  <si>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</si>
  <si>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</si>
  <si>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</si>
  <si>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</si>
  <si>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</si>
  <si>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</si>
  <si>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</si>
  <si>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</si>
  <si>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</si>
  <si>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</si>
  <si>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</si>
  <si>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</si>
  <si>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</si>
  <si>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</si>
  <si>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</si>
  <si>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</si>
  <si>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</si>
  <si>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</si>
  <si>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</si>
  <si>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</si>
  <si>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</si>
  <si>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</si>
  <si>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</si>
  <si>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</si>
  <si>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</si>
  <si>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</si>
  <si>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</si>
  <si>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</si>
  <si>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</si>
  <si>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</si>
  <si>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</si>
  <si>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</si>
  <si>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</si>
  <si>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</si>
  <si>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</si>
  <si>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</si>
  <si>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</si>
  <si>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</si>
  <si>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</si>
  <si>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</si>
  <si>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</si>
  <si>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</si>
  <si>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</si>
  <si>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</si>
  <si>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</si>
  <si>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</si>
  <si>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</si>
  <si>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</si>
  <si>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</si>
  <si>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</si>
  <si>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</si>
  <si>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</si>
  <si>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</si>
  <si>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</si>
  <si>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</si>
  <si>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</si>
  <si>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</si>
  <si>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</si>
  <si>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</si>
  <si>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</si>
  <si>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</si>
  <si>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</si>
  <si>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</si>
  <si>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</si>
  <si>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</si>
  <si>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</si>
  <si>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</si>
  <si>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</si>
  <si>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</si>
  <si>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</si>
  <si>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</si>
  <si>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</si>
  <si>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</si>
  <si>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</si>
  <si>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</si>
  <si>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</si>
  <si>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</si>
  <si>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</si>
  <si>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</si>
  <si>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</si>
  <si>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</si>
  <si>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</si>
  <si>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</si>
  <si>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</si>
  <si>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</si>
  <si>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</si>
  <si>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</si>
  <si>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</si>
  <si>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</si>
  <si>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</si>
  <si>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</si>
  <si>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</si>
  <si>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</si>
  <si>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</si>
  <si>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</si>
  <si>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</si>
  <si>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</si>
  <si>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</si>
  <si>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</si>
  <si>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</si>
  <si>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</si>
  <si>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</si>
  <si>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</si>
  <si>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</si>
  <si>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</si>
  <si>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</si>
  <si>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</si>
  <si>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</si>
  <si>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</si>
  <si>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</si>
  <si>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</si>
  <si>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</si>
  <si>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</si>
  <si>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</si>
  <si>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</si>
  <si>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</si>
  <si>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</si>
  <si>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</si>
  <si>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</si>
  <si>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</si>
  <si>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</si>
  <si>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</si>
  <si>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</si>
  <si>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</si>
  <si>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</si>
  <si>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</si>
  <si>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</si>
  <si>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</si>
  <si>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</si>
  <si>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</si>
  <si>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</si>
  <si>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</si>
  <si>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</si>
  <si>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</si>
  <si>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</si>
  <si>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</si>
  <si>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</si>
  <si>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</si>
  <si>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</si>
  <si>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</si>
  <si>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</si>
  <si>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</si>
  <si>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</si>
  <si>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</si>
  <si>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</si>
  <si>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</si>
  <si>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</si>
  <si>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</si>
  <si>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</si>
  <si>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</si>
  <si>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</si>
  <si>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</si>
  <si>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</si>
  <si>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</si>
  <si>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</si>
  <si>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</si>
  <si>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</si>
  <si>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</si>
  <si>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</si>
  <si>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</si>
  <si>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</si>
  <si>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</si>
  <si>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</si>
  <si>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</si>
  <si>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</si>
  <si>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</si>
  <si>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</si>
  <si>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</si>
  <si>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</si>
  <si>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</si>
  <si>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</si>
  <si>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</si>
  <si>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</si>
  <si>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</si>
  <si>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</si>
  <si>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</si>
  <si>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</si>
  <si>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</si>
  <si>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</si>
  <si>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</si>
  <si>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</si>
  <si>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</si>
  <si>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</si>
  <si>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</si>
  <si>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</si>
  <si>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</si>
  <si>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</si>
  <si>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</si>
  <si>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</si>
  <si>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</si>
  <si>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</si>
  <si>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</si>
  <si>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</si>
  <si>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</si>
  <si>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</si>
  <si>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</si>
  <si>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</si>
  <si>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</si>
  <si>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</si>
  <si>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</si>
  <si>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</si>
  <si>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</si>
  <si>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</si>
  <si>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</si>
  <si>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</si>
  <si>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</si>
  <si>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</si>
  <si>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</si>
  <si>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</si>
  <si>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</si>
  <si>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</si>
  <si>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</si>
  <si>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</si>
  <si>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</si>
  <si>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</si>
  <si>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</si>
  <si>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</si>
  <si>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</si>
  <si>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</si>
  <si>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</si>
  <si>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</si>
  <si>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</si>
  <si>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</si>
  <si>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</si>
  <si>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</si>
  <si>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</si>
  <si>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</si>
  <si>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</si>
  <si>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</si>
  <si>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</si>
  <si>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</si>
  <si>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</si>
  <si>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</si>
  <si>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</si>
  <si>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</si>
  <si>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</si>
  <si>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</si>
  <si>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</si>
  <si>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</si>
  <si>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</si>
  <si>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</si>
  <si>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</si>
  <si>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</si>
  <si>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</si>
  <si>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</si>
  <si>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</si>
  <si>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</si>
  <si>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</si>
  <si>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</si>
  <si>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</si>
  <si>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</si>
  <si>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</si>
  <si>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</si>
  <si>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</si>
  <si>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</si>
  <si>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</si>
  <si>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</si>
  <si>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</si>
  <si>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</si>
  <si>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</si>
  <si>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</si>
  <si>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</si>
  <si>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</si>
  <si>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</si>
  <si>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</si>
  <si>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</si>
  <si>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</si>
  <si>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</si>
  <si>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</si>
  <si>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</si>
  <si>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</si>
  <si>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</si>
  <si>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</si>
  <si>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</si>
  <si>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</si>
  <si>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</si>
  <si>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</si>
  <si>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</si>
  <si>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</si>
  <si>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</si>
  <si>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</si>
  <si>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</si>
  <si>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</si>
  <si>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</si>
  <si>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</si>
  <si>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</si>
  <si>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</si>
  <si>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</si>
  <si>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</si>
  <si>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</si>
  <si>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</si>
  <si>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</si>
  <si>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</si>
  <si>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</si>
  <si>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</si>
  <si>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</si>
  <si>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</si>
  <si>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</si>
  <si>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</si>
  <si>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</si>
  <si>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</si>
  <si>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</si>
  <si>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</si>
  <si>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</si>
  <si>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</si>
  <si>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</si>
  <si>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</si>
  <si>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</si>
  <si>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</si>
  <si>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</si>
  <si>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</si>
  <si>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</si>
  <si>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</si>
  <si>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</si>
  <si>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</si>
  <si>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</si>
  <si>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</si>
  <si>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</si>
  <si>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</si>
  <si>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</si>
  <si>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</si>
  <si>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</si>
  <si>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</si>
  <si>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</si>
  <si>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</si>
  <si>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</si>
  <si>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</si>
  <si>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</si>
  <si>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</si>
  <si>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</si>
  <si>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</si>
  <si>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</si>
  <si>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</si>
  <si>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</si>
  <si>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</si>
  <si>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</si>
  <si>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</si>
  <si>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</si>
  <si>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</si>
  <si>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</si>
  <si>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</si>
  <si>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</si>
  <si>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</si>
  <si>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</si>
  <si>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</si>
  <si>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</si>
  <si>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</si>
  <si>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</si>
  <si>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</si>
  <si>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</si>
  <si>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</si>
  <si>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</si>
  <si>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</si>
  <si>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</si>
  <si>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</si>
  <si>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</si>
  <si>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</si>
  <si>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</si>
  <si>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</si>
  <si>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</si>
  <si>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</si>
  <si>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</si>
  <si>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</si>
  <si>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</si>
  <si>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</si>
  <si>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</si>
  <si>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</si>
  <si>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</si>
  <si>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</si>
  <si>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</si>
  <si>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</si>
  <si>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</si>
  <si>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</si>
  <si>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</si>
  <si>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</si>
  <si>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</si>
  <si>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</si>
  <si>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</si>
  <si>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</si>
  <si>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</si>
  <si>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</si>
  <si>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</si>
  <si>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</si>
  <si>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</si>
  <si>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</si>
  <si>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</si>
  <si>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</si>
  <si>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</si>
  <si>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</si>
  <si>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</si>
  <si>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</si>
  <si>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</si>
  <si>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</si>
  <si>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</si>
  <si>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</si>
  <si>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</si>
  <si>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</si>
  <si>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</si>
  <si>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</si>
  <si>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</si>
  <si>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</si>
  <si>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</si>
  <si>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</si>
  <si>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</si>
  <si>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</si>
  <si>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</si>
  <si>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</si>
  <si>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</si>
  <si>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</si>
  <si>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</si>
  <si>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</si>
  <si>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</si>
  <si>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</si>
  <si>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</si>
  <si>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</si>
  <si>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</si>
  <si>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</si>
  <si>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</si>
  <si>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</si>
  <si>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</si>
  <si>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</si>
  <si>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</si>
  <si>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</si>
  <si>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</si>
  <si>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</si>
  <si>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</si>
  <si>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</si>
  <si>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</si>
  <si>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</si>
  <si>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</si>
  <si>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</si>
  <si>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</si>
  <si>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</si>
  <si>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</si>
  <si>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</si>
  <si>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</si>
  <si>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</si>
  <si>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</si>
  <si>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</si>
  <si>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</si>
  <si>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</si>
  <si>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</si>
  <si>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</si>
  <si>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</si>
  <si>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</si>
  <si>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</si>
  <si>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</si>
  <si>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</si>
  <si>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</si>
  <si>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</si>
  <si>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</si>
  <si>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</si>
  <si>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</si>
  <si>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</si>
  <si>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</si>
  <si>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</si>
  <si>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</si>
  <si>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</si>
  <si>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</si>
  <si>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</si>
  <si>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</si>
  <si>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</si>
  <si>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</si>
  <si>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</si>
  <si>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</si>
  <si>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</si>
  <si>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</si>
  <si>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</si>
  <si>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</si>
  <si>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</si>
  <si>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</si>
  <si>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</si>
  <si>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</si>
  <si>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</si>
  <si>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</si>
  <si>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</si>
  <si>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</si>
  <si>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</si>
  <si>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</si>
  <si>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</si>
  <si>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</si>
  <si>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</si>
  <si>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</si>
  <si>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</si>
  <si>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</si>
  <si>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</si>
  <si>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</si>
  <si>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</si>
  <si>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</si>
  <si>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</si>
  <si>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</si>
  <si>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</si>
  <si>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</si>
  <si>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</si>
  <si>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</si>
  <si>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</si>
  <si>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</si>
  <si>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</si>
  <si>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</si>
  <si>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</si>
  <si>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</si>
  <si>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</si>
  <si>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</si>
  <si>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</si>
  <si>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</si>
  <si>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</si>
  <si>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</si>
  <si>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</si>
  <si>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</si>
  <si>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</si>
  <si>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</si>
  <si>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</si>
  <si>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</si>
  <si>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</si>
  <si>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</si>
  <si>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</si>
  <si>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</si>
  <si>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</si>
  <si>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</si>
  <si>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</si>
  <si>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</si>
  <si>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</si>
  <si>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</si>
  <si>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</si>
  <si>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</si>
  <si>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</si>
  <si>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</si>
  <si>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</si>
  <si>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</si>
  <si>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</si>
  <si>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</si>
  <si>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</si>
  <si>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</si>
  <si>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</si>
  <si>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</si>
  <si>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</si>
  <si>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</si>
  <si>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</si>
  <si>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</si>
  <si>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</si>
  <si>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</si>
  <si>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</si>
  <si>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</si>
  <si>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</si>
  <si>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</si>
  <si>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</si>
  <si>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</si>
  <si>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</si>
  <si>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</si>
  <si>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</si>
  <si>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</si>
  <si>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</si>
  <si>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</si>
  <si>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</si>
  <si>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</si>
  <si>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</si>
  <si>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</si>
  <si>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</si>
  <si>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</si>
  <si>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</si>
  <si>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</si>
  <si>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</si>
  <si>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</si>
  <si>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</si>
  <si>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</si>
  <si>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</si>
  <si>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</si>
  <si>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</si>
  <si>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</si>
  <si>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</si>
  <si>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</si>
  <si>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</si>
  <si>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</si>
  <si>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</si>
  <si>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</si>
  <si>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</si>
  <si>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</si>
  <si>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</si>
  <si>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</si>
  <si>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</si>
  <si>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</si>
  <si>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</si>
  <si>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</si>
  <si>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</si>
  <si>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</si>
  <si>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</si>
  <si>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</si>
  <si>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</si>
  <si>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</si>
  <si>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</si>
  <si>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</si>
  <si>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</si>
  <si>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</si>
  <si>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</si>
  <si>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</si>
  <si>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</si>
  <si>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</si>
  <si>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</si>
  <si>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</si>
  <si>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</si>
  <si>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</si>
  <si>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</si>
  <si>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</si>
  <si>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</si>
  <si>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</si>
  <si>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</si>
  <si>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</si>
  <si>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</si>
  <si>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</si>
  <si>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</si>
  <si>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</si>
  <si>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</si>
  <si>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</si>
  <si>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</si>
  <si>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</si>
  <si>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</si>
  <si>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</si>
  <si>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</si>
  <si>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</si>
  <si>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</si>
  <si>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</si>
  <si>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</si>
  <si>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</si>
  <si>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</si>
  <si>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</si>
  <si>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</si>
  <si>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</si>
  <si>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</si>
  <si>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</si>
  <si>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</si>
  <si>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</si>
  <si>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</si>
  <si>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</si>
  <si>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</si>
  <si>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</si>
  <si>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</si>
  <si>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</si>
  <si>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</si>
  <si>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</si>
  <si>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</si>
  <si>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</si>
  <si>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</si>
  <si>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</si>
  <si>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</si>
  <si>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</si>
  <si>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</si>
  <si>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</si>
  <si>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</si>
  <si>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</si>
  <si>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</si>
  <si>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</si>
  <si>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</si>
  <si>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</si>
  <si>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</si>
  <si>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</si>
  <si>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</si>
  <si>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</si>
  <si>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</si>
  <si>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</si>
  <si>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</si>
  <si>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</si>
  <si>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</si>
  <si>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</si>
  <si>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</si>
  <si>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</si>
  <si>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</si>
  <si>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</si>
  <si>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</si>
  <si>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</si>
  <si>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</si>
  <si>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</si>
  <si>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</si>
  <si>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</si>
  <si>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</si>
  <si>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</si>
  <si>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</si>
  <si>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</si>
  <si>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</si>
  <si>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</si>
  <si>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</si>
  <si>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</si>
  <si>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</si>
  <si>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</si>
  <si>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</si>
  <si>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</si>
  <si>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</si>
  <si>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</si>
  <si>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</si>
  <si>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</si>
  <si>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</si>
  <si>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</si>
  <si>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</si>
  <si>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</si>
  <si>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</si>
  <si>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</si>
  <si>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</si>
  <si>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</si>
  <si>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</si>
  <si>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</si>
  <si>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</si>
  <si>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</si>
  <si>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</si>
  <si>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</si>
  <si>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</si>
  <si>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</si>
  <si>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</si>
  <si>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</si>
  <si>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</si>
  <si>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</si>
  <si>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</si>
  <si>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</si>
  <si>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</si>
  <si>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</si>
  <si>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</si>
  <si>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</si>
  <si>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</si>
  <si>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</si>
  <si>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</si>
  <si>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</si>
  <si>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</si>
  <si>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</si>
  <si>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</si>
  <si>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</si>
  <si>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</si>
  <si>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</si>
  <si>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</si>
  <si>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</si>
  <si>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</si>
  <si>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</si>
  <si>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</si>
  <si>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</si>
  <si>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</si>
  <si>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</si>
  <si>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</si>
  <si>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</si>
  <si>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</si>
  <si>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</si>
  <si>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</si>
  <si>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</si>
  <si>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</si>
  <si>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</si>
  <si>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</si>
  <si>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</si>
  <si>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</si>
  <si>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</si>
  <si>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</si>
  <si>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</si>
  <si>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</si>
  <si>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</si>
  <si>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</si>
  <si>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</si>
  <si>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</si>
  <si>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</si>
  <si>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</si>
  <si>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</si>
  <si>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</si>
  <si>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</si>
  <si>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</si>
  <si>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</si>
  <si>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</si>
  <si>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</si>
  <si>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</si>
  <si>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</si>
  <si>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</si>
  <si>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</si>
  <si>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</si>
  <si>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</si>
  <si>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</si>
  <si>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</si>
  <si>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</si>
  <si>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</si>
  <si>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</si>
  <si>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</si>
  <si>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</si>
  <si>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</si>
  <si>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</si>
  <si>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</si>
  <si>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</si>
  <si>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</si>
  <si>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</si>
  <si>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</si>
  <si>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</si>
  <si>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</si>
  <si>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</si>
  <si>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</si>
  <si>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</si>
  <si>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</si>
  <si>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</si>
  <si>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</si>
  <si>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</si>
  <si>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</si>
  <si>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</si>
  <si>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</si>
  <si>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</si>
  <si>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</si>
  <si>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</si>
  <si>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</si>
  <si>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</si>
  <si>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</si>
  <si>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</si>
  <si>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</si>
  <si>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</si>
  <si>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</si>
  <si>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</si>
  <si>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</si>
  <si>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</si>
  <si>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</si>
  <si>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</si>
  <si>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</si>
  <si>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</si>
  <si>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</si>
  <si>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</si>
  <si>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</si>
  <si>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</si>
  <si>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</si>
  <si>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</si>
  <si>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</si>
  <si>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</si>
  <si>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</si>
  <si>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</si>
  <si>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</si>
  <si>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</si>
  <si>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</si>
  <si>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</si>
  <si>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</si>
  <si>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</si>
  <si>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</si>
  <si>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</si>
  <si>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</si>
  <si>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</si>
  <si>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</si>
  <si>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</si>
  <si>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</si>
  <si>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</si>
  <si>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</si>
  <si>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</si>
  <si>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</si>
  <si>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</si>
  <si>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</si>
  <si>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</si>
  <si>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</si>
  <si>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</si>
  <si>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</si>
  <si>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</si>
  <si>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</si>
  <si>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</si>
  <si>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</si>
  <si>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</si>
  <si>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</si>
  <si>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</si>
  <si>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</si>
  <si>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</si>
  <si>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</si>
  <si>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</si>
  <si>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</si>
  <si>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</si>
  <si>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</si>
  <si>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</si>
  <si>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</si>
  <si>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</si>
  <si>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</si>
  <si>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</si>
  <si>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</si>
  <si>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</si>
  <si>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</si>
  <si>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</si>
  <si>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</si>
  <si>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</si>
  <si>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</si>
  <si>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</si>
  <si>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</si>
  <si>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</si>
  <si>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</si>
  <si>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</si>
  <si>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</si>
  <si>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</si>
  <si>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</si>
  <si>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</si>
  <si>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</si>
  <si>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</si>
  <si>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</si>
  <si>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</si>
  <si>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</si>
  <si>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</si>
  <si>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</si>
  <si>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</si>
  <si>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</si>
  <si>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</si>
  <si>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</si>
  <si>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</si>
  <si>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</si>
  <si>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</si>
  <si>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</si>
  <si>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</si>
  <si>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</si>
  <si>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</si>
  <si>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</si>
  <si>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</si>
  <si>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</si>
  <si>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</si>
  <si>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</si>
  <si>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</si>
  <si>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</si>
  <si>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</si>
  <si>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</si>
  <si>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</si>
  <si>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</si>
  <si>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</si>
  <si>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</si>
  <si>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</si>
  <si>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</si>
  <si>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</si>
  <si>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</si>
  <si>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</si>
  <si>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</si>
  <si>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</si>
  <si>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</si>
  <si>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</si>
  <si>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</si>
  <si>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</si>
  <si>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</si>
  <si>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</si>
  <si>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</si>
  <si>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</si>
  <si>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</si>
  <si>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</si>
  <si>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</si>
  <si>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</si>
  <si>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</si>
  <si>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</si>
  <si>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</si>
  <si>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</si>
  <si>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</si>
  <si>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</si>
  <si>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</si>
  <si>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</si>
  <si>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</si>
  <si>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</si>
  <si>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</si>
  <si>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</si>
  <si>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</si>
  <si>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</si>
  <si>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</si>
  <si>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</si>
  <si>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</si>
  <si>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</si>
  <si>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</si>
  <si>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</si>
  <si>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</si>
  <si>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</si>
  <si>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</si>
  <si>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</si>
  <si>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</si>
  <si>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</si>
  <si>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</si>
  <si>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</si>
  <si>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</si>
  <si>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</si>
  <si>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</si>
  <si>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</si>
  <si>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</si>
  <si>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</si>
  <si>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</si>
  <si>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</si>
  <si>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</si>
  <si>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</si>
  <si>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</si>
  <si>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</si>
  <si>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</si>
  <si>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</si>
  <si>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</si>
  <si>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</si>
  <si>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</si>
  <si>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</si>
  <si>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</si>
  <si>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</si>
  <si>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</si>
  <si>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</si>
  <si>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</si>
  <si>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</si>
  <si>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</si>
  <si>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</si>
  <si>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</si>
  <si>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</si>
  <si>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</si>
  <si>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</si>
  <si>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</si>
  <si>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</si>
  <si>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</si>
  <si>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</si>
  <si>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</si>
  <si>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</si>
  <si>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</si>
  <si>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</si>
  <si>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</si>
  <si>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</si>
  <si>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</si>
  <si>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</si>
  <si>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</si>
  <si>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</si>
  <si>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</si>
  <si>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</si>
  <si>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</si>
  <si>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</si>
  <si>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</si>
  <si>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</si>
  <si>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</si>
  <si>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</si>
  <si>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</si>
  <si>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</si>
  <si>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</si>
  <si>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</si>
  <si>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</si>
  <si>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</si>
  <si>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</si>
  <si>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</si>
  <si>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</si>
  <si>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</si>
  <si>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</si>
  <si>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</si>
  <si>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</si>
  <si>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</si>
  <si>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</si>
  <si>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</si>
  <si>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</si>
  <si>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</si>
  <si>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</si>
  <si>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</si>
  <si>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</si>
  <si>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</si>
  <si>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</si>
  <si>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</si>
  <si>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</si>
  <si>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</si>
  <si>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</si>
  <si>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</si>
  <si>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</si>
  <si>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</si>
  <si>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</si>
  <si>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</si>
  <si>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</si>
  <si>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</si>
  <si>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</si>
  <si>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</si>
  <si>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</si>
  <si>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</si>
  <si>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</si>
  <si>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</si>
  <si>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</si>
  <si>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</si>
  <si>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</si>
  <si>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</si>
  <si>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</si>
  <si>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</si>
  <si>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</si>
  <si>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</si>
  <si>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</si>
  <si>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</si>
  <si>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</si>
  <si>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</si>
  <si>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</si>
  <si>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</si>
  <si>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</si>
  <si>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</si>
  <si>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</si>
  <si>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</si>
  <si>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</si>
  <si>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</si>
  <si>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</si>
  <si>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</si>
  <si>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</si>
  <si>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</si>
  <si>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</si>
  <si>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</si>
  <si>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</si>
  <si>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</si>
  <si>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</si>
  <si>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</si>
  <si>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</si>
  <si>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</si>
  <si>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</si>
  <si>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</si>
  <si>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</si>
  <si>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</si>
  <si>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</si>
  <si>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</si>
  <si>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</si>
  <si>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</si>
  <si>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</si>
  <si>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</si>
  <si>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</si>
  <si>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</si>
  <si>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</si>
  <si>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</si>
  <si>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</si>
  <si>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</si>
  <si>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</si>
  <si>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</si>
  <si>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</si>
  <si>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</si>
  <si>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</si>
  <si>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</si>
  <si>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</si>
  <si>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</si>
  <si>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</si>
  <si>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</si>
  <si>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</si>
  <si>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</si>
  <si>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</si>
  <si>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</si>
  <si>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</si>
  <si>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</si>
  <si>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</si>
  <si>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</si>
  <si>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</si>
  <si>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</si>
  <si>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</si>
  <si>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</si>
  <si>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</si>
  <si>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</si>
  <si>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</si>
  <si>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</si>
  <si>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</si>
  <si>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</si>
  <si>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</si>
  <si>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</si>
  <si>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</si>
  <si>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</si>
  <si>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</si>
  <si>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</si>
  <si>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</si>
  <si>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</si>
  <si>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</si>
  <si>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</si>
  <si>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</si>
  <si>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</si>
  <si>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</si>
  <si>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</si>
  <si>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</si>
  <si>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</si>
  <si>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</si>
  <si>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</si>
  <si>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</si>
  <si>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</si>
  <si>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</si>
  <si>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</si>
  <si>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</si>
  <si>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</si>
  <si>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</si>
  <si>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</si>
  <si>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</si>
  <si>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</si>
  <si>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</si>
  <si>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</si>
  <si>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</si>
  <si>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</si>
  <si>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</si>
  <si>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</si>
  <si>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</si>
  <si>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</si>
  <si>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</si>
  <si>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</si>
  <si>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</si>
  <si>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</si>
  <si>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</si>
  <si>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</si>
  <si>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</si>
  <si>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</si>
  <si>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</si>
  <si>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</si>
  <si>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</si>
  <si>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</si>
  <si>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</si>
  <si>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</si>
  <si>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</si>
  <si>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</si>
  <si>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</si>
  <si>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</si>
  <si>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</si>
  <si>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</si>
  <si>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</si>
  <si>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</si>
  <si>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</si>
  <si>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</si>
  <si>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</si>
  <si>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</si>
  <si>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</si>
  <si>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</si>
  <si>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</si>
  <si>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</si>
  <si>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</si>
  <si>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</si>
  <si>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</si>
  <si>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</si>
  <si>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</si>
  <si>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</si>
  <si>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</si>
  <si>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</si>
  <si>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</si>
  <si>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</si>
  <si>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</si>
  <si>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</si>
  <si>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</si>
  <si>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</si>
  <si>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</si>
  <si>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</si>
  <si>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</si>
  <si>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</si>
  <si>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</si>
  <si>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</si>
  <si>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</si>
  <si>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</si>
  <si>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</si>
  <si>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</si>
  <si>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</si>
  <si>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</si>
  <si>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</si>
  <si>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</si>
  <si>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</si>
  <si>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</si>
  <si>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</si>
  <si>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</si>
  <si>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</si>
  <si>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</si>
  <si>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</si>
  <si>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</si>
  <si>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</si>
  <si>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</si>
  <si>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</si>
  <si>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</si>
  <si>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</si>
  <si>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</si>
  <si>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</si>
  <si>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</si>
  <si>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</si>
  <si>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</si>
  <si>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</si>
  <si>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</si>
  <si>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</si>
  <si>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</si>
  <si>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</si>
  <si>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</si>
  <si>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</si>
  <si>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</si>
  <si>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</si>
  <si>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</si>
  <si>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</si>
  <si>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</si>
  <si>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</si>
  <si>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</si>
  <si>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</si>
  <si>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</si>
  <si>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</si>
  <si>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</si>
  <si>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</si>
  <si>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</si>
  <si>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</si>
  <si>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</si>
  <si>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</si>
  <si>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</si>
  <si>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</si>
  <si>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</si>
  <si>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</si>
  <si>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</si>
  <si>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</si>
  <si>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</si>
  <si>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</si>
  <si>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</si>
  <si>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</si>
  <si>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</si>
  <si>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</si>
  <si>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</si>
  <si>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</si>
  <si>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</si>
  <si>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</si>
  <si>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</si>
  <si>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</si>
  <si>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</si>
  <si>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</si>
  <si>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</si>
  <si>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</si>
  <si>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</si>
  <si>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</si>
  <si>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</si>
  <si>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</si>
  <si>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</si>
  <si>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</si>
  <si>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</si>
  <si>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</si>
  <si>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</si>
  <si>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</si>
  <si>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</si>
  <si>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</si>
  <si>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</si>
  <si>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</si>
  <si>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</si>
  <si>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</si>
  <si>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</si>
  <si>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</si>
  <si>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</si>
  <si>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</si>
  <si>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</si>
  <si>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</si>
  <si>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</si>
  <si>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</si>
  <si>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</si>
  <si>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</si>
  <si>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</si>
  <si>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</si>
  <si>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</si>
  <si>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</si>
  <si>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</si>
  <si>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</si>
  <si>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</si>
  <si>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</si>
  <si>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</si>
  <si>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</si>
  <si>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</si>
  <si>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</si>
  <si>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</si>
  <si>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</si>
  <si>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</si>
  <si>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</si>
  <si>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</si>
  <si>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</si>
  <si>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</si>
  <si>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</si>
  <si>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</si>
  <si>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</si>
  <si>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</si>
  <si>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</si>
  <si>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</si>
  <si>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</si>
  <si>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</si>
  <si>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</si>
  <si>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</si>
  <si>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</si>
  <si>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</si>
  <si>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</si>
  <si>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</si>
  <si>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</si>
  <si>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</si>
  <si>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</si>
  <si>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</si>
  <si>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</si>
  <si>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</si>
  <si>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</si>
  <si>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</si>
  <si>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</si>
  <si>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</si>
  <si>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</si>
  <si>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</si>
  <si>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</si>
  <si>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</si>
  <si>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</si>
  <si>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</si>
  <si>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</si>
  <si>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</si>
  <si>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</si>
  <si>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</si>
  <si>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</si>
  <si>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</si>
  <si>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</si>
  <si>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</si>
  <si>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</si>
  <si>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</si>
  <si>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</si>
  <si>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</si>
  <si>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</si>
  <si>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</si>
  <si>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</si>
  <si>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</si>
  <si>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</si>
  <si>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</si>
  <si>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</si>
  <si>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</si>
  <si>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</si>
  <si>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</si>
  <si>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</si>
  <si>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</si>
  <si>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</si>
  <si>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</si>
  <si>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</si>
  <si>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</si>
  <si>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</si>
  <si>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</si>
  <si>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</si>
  <si>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</si>
  <si>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</si>
  <si>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</si>
  <si>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</si>
  <si>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</si>
  <si>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</si>
  <si>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</si>
  <si>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</si>
  <si>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</si>
  <si>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</si>
  <si>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</si>
  <si>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</si>
  <si>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</si>
  <si>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</si>
  <si>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</si>
  <si>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</si>
  <si>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</si>
  <si>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</si>
  <si>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</si>
  <si>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</si>
  <si>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</si>
  <si>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</si>
  <si>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</si>
  <si>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</si>
  <si>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</si>
  <si>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</si>
  <si>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</si>
  <si>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</si>
  <si>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</si>
  <si>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</si>
  <si>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</si>
  <si>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</si>
  <si>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</si>
  <si>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</si>
  <si>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</si>
  <si>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</si>
  <si>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</si>
  <si>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</si>
  <si>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</si>
  <si>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</si>
  <si>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</si>
  <si>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</si>
  <si>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</si>
  <si>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</si>
  <si>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</si>
  <si>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</si>
  <si>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</si>
  <si>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</si>
  <si>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</si>
  <si>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</si>
  <si>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</si>
  <si>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</si>
  <si>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</si>
  <si>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</si>
  <si>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</si>
  <si>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</si>
  <si>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</si>
  <si>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</si>
  <si>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</si>
  <si>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</si>
  <si>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</si>
  <si>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</si>
  <si>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</si>
  <si>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</si>
  <si>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</si>
  <si>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</si>
  <si>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</si>
  <si>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</si>
  <si>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</si>
  <si>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</si>
  <si>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</si>
  <si>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</si>
  <si>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</si>
  <si>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</si>
  <si>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</si>
  <si>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</si>
  <si>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</si>
  <si>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</si>
  <si>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</si>
  <si>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</si>
  <si>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</si>
  <si>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</si>
  <si>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</si>
  <si>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</si>
  <si>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</si>
  <si>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</si>
  <si>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</si>
  <si>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</si>
  <si>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</si>
  <si>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</si>
  <si>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</si>
  <si>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</si>
  <si>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</si>
  <si>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</si>
  <si>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</si>
  <si>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</si>
  <si>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</si>
  <si>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</si>
  <si>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</si>
  <si>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</si>
  <si>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</si>
  <si>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</si>
  <si>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</si>
  <si>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</si>
  <si>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</si>
  <si>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</si>
  <si>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</si>
  <si>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</si>
  <si>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</si>
  <si>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</si>
  <si>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</si>
  <si>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</si>
  <si>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</si>
  <si>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</si>
  <si>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</si>
  <si>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</si>
  <si>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</si>
  <si>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</si>
  <si>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</si>
  <si>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</si>
  <si>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</si>
  <si>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</si>
  <si>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</si>
  <si>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</si>
  <si>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</si>
  <si>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</si>
  <si>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</si>
  <si>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</si>
  <si>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</si>
  <si>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</si>
  <si>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</si>
  <si>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</si>
  <si>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</si>
  <si>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</si>
  <si>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</si>
  <si>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</si>
  <si>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</si>
  <si>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</si>
  <si>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</si>
  <si>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</si>
  <si>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</si>
  <si>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</si>
  <si>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</si>
  <si>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</si>
  <si>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</si>
  <si>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</si>
  <si>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</si>
  <si>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</si>
  <si>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</si>
  <si>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</si>
  <si>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</si>
  <si>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</si>
  <si>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</si>
  <si>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</si>
  <si>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</si>
  <si>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</si>
  <si>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</si>
  <si>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</si>
  <si>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</si>
  <si>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</si>
  <si>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</si>
  <si>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</si>
  <si>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</si>
  <si>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</si>
  <si>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</si>
  <si>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</si>
  <si>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</si>
  <si>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</si>
  <si>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</si>
  <si>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</si>
  <si>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</si>
  <si>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</si>
  <si>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</si>
  <si>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</si>
  <si>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</si>
  <si>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</si>
  <si>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</si>
  <si>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</si>
  <si>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</si>
  <si>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</si>
  <si>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</si>
  <si>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</si>
  <si>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</si>
  <si>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</si>
  <si>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</si>
  <si>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</si>
  <si>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</si>
  <si>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</si>
  <si>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</si>
  <si>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</si>
  <si>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</si>
  <si>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</si>
  <si>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</si>
  <si>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</si>
  <si>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</si>
  <si>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</si>
  <si>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</si>
  <si>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</si>
  <si>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</si>
  <si>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</si>
  <si>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</si>
  <si>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</si>
  <si>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</si>
  <si>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</si>
  <si>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</si>
  <si>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</si>
  <si>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</si>
  <si>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</si>
  <si>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</si>
  <si>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</si>
  <si>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</si>
  <si>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</si>
  <si>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</si>
  <si>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</si>
  <si>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</si>
  <si>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</si>
  <si>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</si>
  <si>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</si>
  <si>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</si>
  <si>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</si>
  <si>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</si>
  <si>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</si>
  <si>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</si>
  <si>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</si>
  <si>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</si>
  <si>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</si>
  <si>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</si>
  <si>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</si>
  <si>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</si>
  <si>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</si>
  <si>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</si>
  <si>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</si>
  <si>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</si>
  <si>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</si>
  <si>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</si>
  <si>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</si>
  <si>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</si>
  <si>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</si>
  <si>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</si>
  <si>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</si>
  <si>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</si>
  <si>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</si>
  <si>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</si>
  <si>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</si>
  <si>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</si>
  <si>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</si>
  <si>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</si>
  <si>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</si>
  <si>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</si>
  <si>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</si>
  <si>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</si>
  <si>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</si>
  <si>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</si>
  <si>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</si>
  <si>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</si>
  <si>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</si>
  <si>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</si>
  <si>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</si>
  <si>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</si>
  <si>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</si>
  <si>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</si>
  <si>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</si>
  <si>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</si>
  <si>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</si>
  <si>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</si>
  <si>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</si>
  <si>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</si>
  <si>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</si>
  <si>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</si>
  <si>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</si>
  <si>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</si>
  <si>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</si>
  <si>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</si>
  <si>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</si>
  <si>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</si>
  <si>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</si>
  <si>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</si>
  <si>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</si>
  <si>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</si>
  <si>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</si>
  <si>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</si>
  <si>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</si>
  <si>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</si>
  <si>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</si>
  <si>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</si>
  <si>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</si>
  <si>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</si>
  <si>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</si>
  <si>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</si>
  <si>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</si>
  <si>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</si>
  <si>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</si>
  <si>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</si>
  <si>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</si>
  <si>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</si>
  <si>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</si>
  <si>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</si>
  <si>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</si>
  <si>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</si>
  <si>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</si>
  <si>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</si>
  <si>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</si>
  <si>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</si>
  <si>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</si>
  <si>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</si>
  <si>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</si>
  <si>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</si>
  <si>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</si>
  <si>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</si>
  <si>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</si>
  <si>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</si>
  <si>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</si>
  <si>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</si>
  <si>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</si>
  <si>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</si>
  <si>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</si>
  <si>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</si>
  <si>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</si>
  <si>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</si>
  <si>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</si>
  <si>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</si>
  <si>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</si>
  <si>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</si>
  <si>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</si>
  <si>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</si>
  <si>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</si>
  <si>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</si>
  <si>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</si>
  <si>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</si>
  <si>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</si>
  <si>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</si>
  <si>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</si>
  <si>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</si>
  <si>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</si>
  <si>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</si>
  <si>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</si>
  <si>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</si>
  <si>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</si>
  <si>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</si>
  <si>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</si>
  <si>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</si>
  <si>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</si>
  <si>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</si>
  <si>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</si>
  <si>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</si>
  <si>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</si>
  <si>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</si>
  <si>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</si>
  <si>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</si>
  <si>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</si>
  <si>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</si>
  <si>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</si>
  <si>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</si>
  <si>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</si>
  <si>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</si>
  <si>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</si>
  <si>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</si>
  <si>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</si>
  <si>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</si>
  <si>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</si>
  <si>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</si>
  <si>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</si>
  <si>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</si>
  <si>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</si>
  <si>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</si>
  <si>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</si>
  <si>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</si>
  <si>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</si>
  <si>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</si>
  <si>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</si>
  <si>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</si>
  <si>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</si>
  <si>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</si>
  <si>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</si>
  <si>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</si>
  <si>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</si>
  <si>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</si>
  <si>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</si>
  <si>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</si>
  <si>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</si>
  <si>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</si>
  <si>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</si>
  <si>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</si>
  <si>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</si>
  <si>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</si>
  <si>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</si>
  <si>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</si>
  <si>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</si>
  <si>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</si>
  <si>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</si>
  <si>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</si>
  <si>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</si>
  <si>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</si>
  <si>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</si>
  <si>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</si>
  <si>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</si>
  <si>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</si>
  <si>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</si>
  <si>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</si>
  <si>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</si>
  <si>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</si>
  <si>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</si>
  <si>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</si>
  <si>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</si>
  <si>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</si>
  <si>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</si>
  <si>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</si>
  <si>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</si>
  <si>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</si>
  <si>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</si>
  <si>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</si>
  <si>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</si>
  <si>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</si>
  <si>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</si>
  <si>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</si>
  <si>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</si>
  <si>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</si>
  <si>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</si>
  <si>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</si>
  <si>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</si>
  <si>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</si>
  <si>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</si>
  <si>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</si>
  <si>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</si>
  <si>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</si>
  <si>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</si>
  <si>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</si>
  <si>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</si>
  <si>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</si>
  <si>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</si>
  <si>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</si>
  <si>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</si>
  <si>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</si>
  <si>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</si>
  <si>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</si>
  <si>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</si>
  <si>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</si>
  <si>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</si>
  <si>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</si>
  <si>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</si>
  <si>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</si>
  <si>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</si>
  <si>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</si>
  <si>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</si>
  <si>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</si>
  <si>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</si>
  <si>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</si>
  <si>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</si>
  <si>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</si>
  <si>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</si>
  <si>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</si>
  <si>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</si>
  <si>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</si>
  <si>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</si>
  <si>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</si>
  <si>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</si>
  <si>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</si>
  <si>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</si>
  <si>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</si>
  <si>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</si>
  <si>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</si>
  <si>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</si>
  <si>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</si>
  <si>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</si>
  <si>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</si>
  <si>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</si>
  <si>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</si>
  <si>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</si>
  <si>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</si>
  <si>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</si>
  <si>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</si>
  <si>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</si>
  <si>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</si>
  <si>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</si>
  <si>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</si>
  <si>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</si>
  <si>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</si>
  <si>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</si>
  <si>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</si>
  <si>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</si>
  <si>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</si>
  <si>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</si>
  <si>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</si>
  <si>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</si>
  <si>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</si>
  <si>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</si>
  <si>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</si>
  <si>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</si>
  <si>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</si>
  <si>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</si>
  <si>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</si>
  <si>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</si>
  <si>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</si>
  <si>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</si>
  <si>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</si>
  <si>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</si>
  <si>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</si>
  <si>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</si>
  <si>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</si>
  <si>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</si>
  <si>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</si>
  <si>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</si>
  <si>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</si>
  <si>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</si>
  <si>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</si>
  <si>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</si>
  <si>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</si>
  <si>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</si>
  <si>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</si>
  <si>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</si>
  <si>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</si>
  <si>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</si>
  <si>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</si>
  <si>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</si>
  <si>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</si>
  <si>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</si>
  <si>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</si>
  <si>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</si>
  <si>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</si>
  <si>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</si>
  <si>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</si>
  <si>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</si>
  <si>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</si>
  <si>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</si>
  <si>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</si>
  <si>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</si>
  <si>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</si>
  <si>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</si>
  <si>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</si>
  <si>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</si>
  <si>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</si>
  <si>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</si>
  <si>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</si>
  <si>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</si>
  <si>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</si>
  <si>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</si>
  <si>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</si>
  <si>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</si>
  <si>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</si>
  <si>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</si>
  <si>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</si>
  <si>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</si>
  <si>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</si>
  <si>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</si>
  <si>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</si>
  <si>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</si>
  <si>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</si>
  <si>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</si>
  <si>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</si>
  <si>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</si>
  <si>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</si>
  <si>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</si>
  <si>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</si>
  <si>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</si>
  <si>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</si>
  <si>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</si>
  <si>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</si>
  <si>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</si>
  <si>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</si>
  <si>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</si>
  <si>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</si>
  <si>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</si>
  <si>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</si>
  <si>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</si>
  <si>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</si>
  <si>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</si>
  <si>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</si>
  <si>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</si>
  <si>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</si>
  <si>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</si>
  <si>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</si>
  <si>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</si>
  <si>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</si>
  <si>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</si>
  <si>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</si>
  <si>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</si>
  <si>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</si>
  <si>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</si>
  <si>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</si>
  <si>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</si>
  <si>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</si>
  <si>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</si>
  <si>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</si>
  <si>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</si>
  <si>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</si>
  <si>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</si>
  <si>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</si>
  <si>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</si>
  <si>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</si>
  <si>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</si>
  <si>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</si>
  <si>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</si>
  <si>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</si>
  <si>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</si>
  <si>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</si>
  <si>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</si>
  <si>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</si>
  <si>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</si>
  <si>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</si>
  <si>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</si>
  <si>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</si>
  <si>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</si>
  <si>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</si>
  <si>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</si>
  <si>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</si>
  <si>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</si>
  <si>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</si>
  <si>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</si>
  <si>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</si>
  <si>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</si>
  <si>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</si>
  <si>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</si>
  <si>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</si>
  <si>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</si>
  <si>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</si>
  <si>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</si>
  <si>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</si>
  <si>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</si>
  <si>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</si>
  <si>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</si>
  <si>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</si>
  <si>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</si>
  <si>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</si>
  <si>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</si>
  <si>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</si>
  <si>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</si>
  <si>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</si>
  <si>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</si>
  <si>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</si>
  <si>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</si>
  <si>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</si>
  <si>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</si>
  <si>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</si>
  <si>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</si>
  <si>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</si>
  <si>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</si>
  <si>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</si>
  <si>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</si>
  <si>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</si>
  <si>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</si>
  <si>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</si>
  <si>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</si>
  <si>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</si>
  <si>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</si>
  <si>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</si>
  <si>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</si>
  <si>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</si>
  <si>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</si>
  <si>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</si>
  <si>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</si>
  <si>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</si>
  <si>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</si>
  <si>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</si>
  <si>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</si>
  <si>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</si>
  <si>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</si>
  <si>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</si>
  <si>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</si>
  <si>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</si>
  <si>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</si>
  <si>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</si>
  <si>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</si>
  <si>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</si>
  <si>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</si>
  <si>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</si>
  <si>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</si>
  <si>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</si>
  <si>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</si>
  <si>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</si>
  <si>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</si>
  <si>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</si>
  <si>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</si>
  <si>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</si>
  <si>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</si>
  <si>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</si>
  <si>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</si>
  <si>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</si>
  <si>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</si>
  <si>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</si>
  <si>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</si>
  <si>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</si>
  <si>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</si>
  <si>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</si>
  <si>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</si>
  <si>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</si>
  <si>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</si>
  <si>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</si>
  <si>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</si>
  <si>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</si>
  <si>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</si>
  <si>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</si>
  <si>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</si>
  <si>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</si>
  <si>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</si>
  <si>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</si>
  <si>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</si>
  <si>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</si>
  <si>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</si>
  <si>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</si>
  <si>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</si>
  <si>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</si>
  <si>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</si>
  <si>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</si>
  <si>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</si>
  <si>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</si>
  <si>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</si>
  <si>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</si>
  <si>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</si>
  <si>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</si>
  <si>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</si>
  <si>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</si>
  <si>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</si>
  <si>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</si>
  <si>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</si>
  <si>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</si>
  <si>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</si>
  <si>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</si>
  <si>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</si>
  <si>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</si>
  <si>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</si>
  <si>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</si>
  <si>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</si>
  <si>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</si>
  <si>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</si>
  <si>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</si>
  <si>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</si>
  <si>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</si>
  <si>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</si>
  <si>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</si>
  <si>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</si>
  <si>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</si>
  <si>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</si>
  <si>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</si>
  <si>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</si>
  <si>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</si>
  <si>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</si>
  <si>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</si>
  <si>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</si>
  <si>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</si>
  <si>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</si>
  <si>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</si>
  <si>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</si>
  <si>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</si>
  <si>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</si>
  <si>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</si>
  <si>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</si>
  <si>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</si>
  <si>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</si>
  <si>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</si>
  <si>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</si>
  <si>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</si>
  <si>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</si>
  <si>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</si>
  <si>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</si>
  <si>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</si>
  <si>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</si>
  <si>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</si>
  <si>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</si>
  <si>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</si>
  <si>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</si>
  <si>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</si>
  <si>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</si>
  <si>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</si>
  <si>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</si>
  <si>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</si>
  <si>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</si>
  <si>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</si>
  <si>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</si>
  <si>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</si>
  <si>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</si>
  <si>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</si>
  <si>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</si>
  <si>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</si>
  <si>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</si>
  <si>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</si>
  <si>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</si>
  <si>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</si>
  <si>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</si>
  <si>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</si>
  <si>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</si>
  <si>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</si>
  <si>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</si>
  <si>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</si>
  <si>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</si>
  <si>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</si>
  <si>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</si>
  <si>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</si>
  <si>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</si>
  <si>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</si>
  <si>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</si>
  <si>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</si>
  <si>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</si>
  <si>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</si>
  <si>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</si>
  <si>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</si>
  <si>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</si>
  <si>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</si>
  <si>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</si>
  <si>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</si>
  <si>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</si>
  <si>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</si>
  <si>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</si>
  <si>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</si>
  <si>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</si>
  <si>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</si>
  <si>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</si>
  <si>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</si>
  <si>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</si>
  <si>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</si>
  <si>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</si>
  <si>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</si>
  <si>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</si>
  <si>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</si>
  <si>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</si>
  <si>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</si>
  <si>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</si>
  <si>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</si>
  <si>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</si>
  <si>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</si>
  <si>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</si>
  <si>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</si>
  <si>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</si>
  <si>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</si>
  <si>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</si>
  <si>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</si>
  <si>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</si>
  <si>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</si>
  <si>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</si>
  <si>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</si>
  <si>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</si>
  <si>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</si>
  <si>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</si>
  <si>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</si>
  <si>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</si>
  <si>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</si>
  <si>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</si>
  <si>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</si>
  <si>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</si>
  <si>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</si>
  <si>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</si>
  <si>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</si>
  <si>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</si>
  <si>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</si>
  <si>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</si>
  <si>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</si>
  <si>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</si>
  <si>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</si>
  <si>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</si>
  <si>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</si>
  <si>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</si>
  <si>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</si>
  <si>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</si>
  <si>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</si>
  <si>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</si>
  <si>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</si>
  <si>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</si>
  <si>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</si>
  <si>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</si>
  <si>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</si>
  <si>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</si>
  <si>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</si>
  <si>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</si>
  <si>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</si>
  <si>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</si>
  <si>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</si>
  <si>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</si>
  <si>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</si>
  <si>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</si>
  <si>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</si>
  <si>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</si>
  <si>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</si>
  <si>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</si>
  <si>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</si>
  <si>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</si>
  <si>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</si>
  <si>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</si>
  <si>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</si>
  <si>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</si>
  <si>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</si>
  <si>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</si>
  <si>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</si>
  <si>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</si>
  <si>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</si>
  <si>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</si>
  <si>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</si>
  <si>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</si>
  <si>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</si>
  <si>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</si>
  <si>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</si>
  <si>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</si>
  <si>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</si>
  <si>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</si>
  <si>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</si>
  <si>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</si>
  <si>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</si>
  <si>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</si>
  <si>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</si>
  <si>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</si>
  <si>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</si>
  <si>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</si>
  <si>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</si>
  <si>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</si>
  <si>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</si>
  <si>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</si>
  <si>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</si>
  <si>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</si>
  <si>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</si>
  <si>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</si>
  <si>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</si>
  <si>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</si>
  <si>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</si>
  <si>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</si>
  <si>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</si>
  <si>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</si>
  <si>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</si>
  <si>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</si>
  <si>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</si>
  <si>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</si>
  <si>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</si>
  <si>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</si>
  <si>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</si>
  <si>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</si>
  <si>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</si>
  <si>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</si>
  <si>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</si>
  <si>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</si>
  <si>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</si>
  <si>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</si>
  <si>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</si>
  <si>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</si>
  <si>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</si>
  <si>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</si>
  <si>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</si>
  <si>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</si>
  <si>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</si>
  <si>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</si>
  <si>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</si>
  <si>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</si>
  <si>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</si>
  <si>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</si>
  <si>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</si>
  <si>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</si>
  <si>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</si>
  <si>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</si>
  <si>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</si>
  <si>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</si>
  <si>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</si>
  <si>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</si>
  <si>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</si>
  <si>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</si>
  <si>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</si>
  <si>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</si>
  <si>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</si>
  <si>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</si>
  <si>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</si>
  <si>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</si>
  <si>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</si>
  <si>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</si>
  <si>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</si>
  <si>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</si>
  <si>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</si>
  <si>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</si>
  <si>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</si>
  <si>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</si>
  <si>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</si>
  <si>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</si>
  <si>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</si>
  <si>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</si>
  <si>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</si>
  <si>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</si>
  <si>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</si>
  <si>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</si>
  <si>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</si>
  <si>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</si>
  <si>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</si>
  <si>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</si>
  <si>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</si>
  <si>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</si>
  <si>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</si>
  <si>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</si>
  <si>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</si>
  <si>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</si>
  <si>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</si>
  <si>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</si>
  <si>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</si>
  <si>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</si>
  <si>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</si>
  <si>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</si>
  <si>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</si>
  <si>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</si>
  <si>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</si>
  <si>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</si>
  <si>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</si>
  <si>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</si>
  <si>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</si>
  <si>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</si>
  <si>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</si>
  <si>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</si>
  <si>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</si>
  <si>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</si>
  <si>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</si>
  <si>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</si>
  <si>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</si>
  <si>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</si>
  <si>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</si>
  <si>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</si>
  <si>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</si>
  <si>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</si>
  <si>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</si>
  <si>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</si>
  <si>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</si>
  <si>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</si>
  <si>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</si>
  <si>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</si>
  <si>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</si>
  <si>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</si>
  <si>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</si>
  <si>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</si>
  <si>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</si>
  <si>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</si>
  <si>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</si>
  <si>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</si>
  <si>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</si>
  <si>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</si>
  <si>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</si>
  <si>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</si>
  <si>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</si>
  <si>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</si>
  <si>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</si>
  <si>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</si>
  <si>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</si>
  <si>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</si>
  <si>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</si>
  <si>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</si>
  <si>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</si>
  <si>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</si>
  <si>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</si>
  <si>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</si>
  <si>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</si>
  <si>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</si>
  <si>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</si>
  <si>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</si>
  <si>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</si>
  <si>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</si>
  <si>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</si>
  <si>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</si>
  <si>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</si>
  <si>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</si>
  <si>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</si>
  <si>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</si>
  <si>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</si>
  <si>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</si>
  <si>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</si>
  <si>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</si>
  <si>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</si>
  <si>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</si>
  <si>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</si>
  <si>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</si>
  <si>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</si>
  <si>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</si>
  <si>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</si>
  <si>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</si>
  <si>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</si>
  <si>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</si>
  <si>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</si>
  <si>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</si>
  <si>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</si>
  <si>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</si>
  <si>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</si>
  <si>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</si>
  <si>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</si>
  <si>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</si>
  <si>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</si>
  <si>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</si>
  <si>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</si>
  <si>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</si>
  <si>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</si>
  <si>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</si>
  <si>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</si>
  <si>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</si>
  <si>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</si>
  <si>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</si>
  <si>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</si>
  <si>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</si>
  <si>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</si>
  <si>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</si>
  <si>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</si>
  <si>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</si>
  <si>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</si>
  <si>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</si>
  <si>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</si>
  <si>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</si>
  <si>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</si>
  <si>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</si>
  <si>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</si>
  <si>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</si>
  <si>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</si>
  <si>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</si>
  <si>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</si>
  <si>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</si>
  <si>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</si>
  <si>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</si>
  <si>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</si>
  <si>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</si>
  <si>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</si>
  <si>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</si>
  <si>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</si>
  <si>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</si>
  <si>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</si>
  <si>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</si>
  <si>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</si>
  <si>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</si>
  <si>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</si>
  <si>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</si>
  <si>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</si>
  <si>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</si>
  <si>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</si>
  <si>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</si>
  <si>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</si>
  <si>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</si>
  <si>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</si>
  <si>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</si>
  <si>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</si>
  <si>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</si>
  <si>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</si>
  <si>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</si>
  <si>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</si>
  <si>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</si>
  <si>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</si>
  <si>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</si>
  <si>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</si>
  <si>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</si>
  <si>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</si>
  <si>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</si>
  <si>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</si>
  <si>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</si>
  <si>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</si>
  <si>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</si>
  <si>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</si>
  <si>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</si>
  <si>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</si>
  <si>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</si>
  <si>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</si>
  <si>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</si>
  <si>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</si>
  <si>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</si>
  <si>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</si>
  <si>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</si>
  <si>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</si>
  <si>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</si>
  <si>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</si>
  <si>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</si>
  <si>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</si>
  <si>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</si>
  <si>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</si>
  <si>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</si>
  <si>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</si>
  <si>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</si>
  <si>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</si>
  <si>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</si>
  <si>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</si>
  <si>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</si>
  <si>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</si>
  <si>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</si>
  <si>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</si>
  <si>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</si>
  <si>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</si>
  <si>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</si>
  <si>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</si>
  <si>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</si>
  <si>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</si>
  <si>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</si>
  <si>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</si>
  <si>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</si>
  <si>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</si>
  <si>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</si>
  <si>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</si>
  <si>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</si>
  <si>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</si>
  <si>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</si>
  <si>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</si>
  <si>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</si>
  <si>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</si>
  <si>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</si>
  <si>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</si>
  <si>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</si>
  <si>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</si>
  <si>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</si>
  <si>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</si>
  <si>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</si>
  <si>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</si>
  <si>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</si>
  <si>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</si>
  <si>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</si>
  <si>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</si>
  <si>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</si>
  <si>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</si>
  <si>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</si>
  <si>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</si>
  <si>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</si>
  <si>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</si>
  <si>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</si>
  <si>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</si>
  <si>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</si>
  <si>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</si>
  <si>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</si>
  <si>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</si>
  <si>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</si>
  <si>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</si>
  <si>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</si>
  <si>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</si>
  <si>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</si>
  <si>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</si>
  <si>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</si>
  <si>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</si>
  <si>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</si>
  <si>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</si>
  <si>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</si>
  <si>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</si>
  <si>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</si>
  <si>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</si>
  <si>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</si>
  <si>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</si>
  <si>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</si>
  <si>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</si>
  <si>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</si>
  <si>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</si>
  <si>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</si>
  <si>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</si>
  <si>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</si>
  <si>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</si>
  <si>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</si>
  <si>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</si>
  <si>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</si>
  <si>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</si>
  <si>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</si>
  <si>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</si>
  <si>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</si>
  <si>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</si>
  <si>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</si>
  <si>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</si>
  <si>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</si>
  <si>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</si>
  <si>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</si>
  <si>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</si>
  <si>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</si>
  <si>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</si>
  <si>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</si>
  <si>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</si>
  <si>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</si>
  <si>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</si>
  <si>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</si>
  <si>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</si>
  <si>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</si>
  <si>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</si>
  <si>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</si>
  <si>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</si>
  <si>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</si>
  <si>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</si>
  <si>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</si>
  <si>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</si>
  <si>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</si>
  <si>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</si>
  <si>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</si>
  <si>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</si>
  <si>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</si>
  <si>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</si>
  <si>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</si>
  <si>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</si>
  <si>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</si>
  <si>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</si>
  <si>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</si>
  <si>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</si>
  <si>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</si>
  <si>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</si>
  <si>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</si>
  <si>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</si>
  <si>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</si>
  <si>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</si>
  <si>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</si>
  <si>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</si>
  <si>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</si>
  <si>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</si>
  <si>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</si>
  <si>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</si>
  <si>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</si>
  <si>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</si>
  <si>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</si>
  <si>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</si>
  <si>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</si>
  <si>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</si>
  <si>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</si>
  <si>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</si>
  <si>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</si>
  <si>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</si>
  <si>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</si>
  <si>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</si>
  <si>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</si>
  <si>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</si>
  <si>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</si>
  <si>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</si>
  <si>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</si>
  <si>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</si>
  <si>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</si>
  <si>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</si>
  <si>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</si>
  <si>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</si>
  <si>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</si>
  <si>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</si>
  <si>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</si>
  <si>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</si>
  <si>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</si>
  <si>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</si>
  <si>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</si>
  <si>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</si>
  <si>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</si>
  <si>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</si>
  <si>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</si>
  <si>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</si>
  <si>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</si>
  <si>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</si>
  <si>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</si>
  <si>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</si>
  <si>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</si>
  <si>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</si>
  <si>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</si>
  <si>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</si>
  <si>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</si>
  <si>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</si>
  <si>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</si>
  <si>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</si>
  <si>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</si>
  <si>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</si>
  <si>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</si>
  <si>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</si>
  <si>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</si>
  <si>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</si>
  <si>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</si>
  <si>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</si>
  <si>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</si>
  <si>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</si>
  <si>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</si>
  <si>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</si>
  <si>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</si>
  <si>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</si>
  <si>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</si>
  <si>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</si>
  <si>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</si>
  <si>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</si>
  <si>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</si>
  <si>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</si>
  <si>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</si>
  <si>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</si>
  <si>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</si>
  <si>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</si>
  <si>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</si>
  <si>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</si>
  <si>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</si>
  <si>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</si>
  <si>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</si>
  <si>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</si>
  <si>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</si>
  <si>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</si>
  <si>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</si>
  <si>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</si>
  <si>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</si>
  <si>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</si>
  <si>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</si>
  <si>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</si>
  <si>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</si>
  <si>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</si>
  <si>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</si>
  <si>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</si>
  <si>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</si>
  <si>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</si>
  <si>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</si>
  <si>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</si>
  <si>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</si>
  <si>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</si>
  <si>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</si>
  <si>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</si>
  <si>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</si>
  <si>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</si>
  <si>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</si>
  <si>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</si>
  <si>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</si>
  <si>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</si>
  <si>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</si>
  <si>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</si>
  <si>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</si>
  <si>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</si>
  <si>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</si>
  <si>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</si>
  <si>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</si>
  <si>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</si>
  <si>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</si>
  <si>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</si>
  <si>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</si>
  <si>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</si>
  <si>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</si>
  <si>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</si>
  <si>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</si>
  <si>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</si>
  <si>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</si>
  <si>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</si>
  <si>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</si>
  <si>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</si>
  <si>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</si>
  <si>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</si>
  <si>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</si>
  <si>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</si>
  <si>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</si>
  <si>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</si>
  <si>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</si>
  <si>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</si>
  <si>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</si>
  <si>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</si>
  <si>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</si>
  <si>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</si>
  <si>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</si>
  <si>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</si>
  <si>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</si>
  <si>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</si>
  <si>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</si>
  <si>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</si>
  <si>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</si>
  <si>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</si>
  <si>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</si>
  <si>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</si>
  <si>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</si>
  <si>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</si>
  <si>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</si>
  <si>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</si>
  <si>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</si>
  <si>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</si>
  <si>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</si>
  <si>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</si>
  <si>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</si>
  <si>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</si>
  <si>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</si>
  <si>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</si>
  <si>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</si>
  <si>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</si>
  <si>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</si>
  <si>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</si>
  <si>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</si>
  <si>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</si>
  <si>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</si>
  <si>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</si>
  <si>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</si>
  <si>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</si>
  <si>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</si>
  <si>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</si>
  <si>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</si>
  <si>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</si>
  <si>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</si>
  <si>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</si>
  <si>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</si>
  <si>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</si>
  <si>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</si>
  <si>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</si>
  <si>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</si>
  <si>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</si>
  <si>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</si>
  <si>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</si>
  <si>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</si>
  <si>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</si>
  <si>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</si>
  <si>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</si>
  <si>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</si>
  <si>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</si>
  <si>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</si>
  <si>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</si>
  <si>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</si>
  <si>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</si>
  <si>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</si>
  <si>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</si>
  <si>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</si>
  <si>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</si>
  <si>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</si>
  <si>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</si>
  <si>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</si>
  <si>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</si>
  <si>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</si>
  <si>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</si>
  <si>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</si>
  <si>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</si>
  <si>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</si>
  <si>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</si>
  <si>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</si>
  <si>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</si>
  <si>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</si>
  <si>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</si>
  <si>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</si>
  <si>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</si>
  <si>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</si>
  <si>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</si>
  <si>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</si>
  <si>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</si>
  <si>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</si>
  <si>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</si>
  <si>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</si>
  <si>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</si>
  <si>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</si>
  <si>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</si>
  <si>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</si>
  <si>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</si>
  <si>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</si>
  <si>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</si>
  <si>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</si>
  <si>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</si>
  <si>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</si>
  <si>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</si>
  <si>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</si>
  <si>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</si>
  <si>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</si>
  <si>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</si>
  <si>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</si>
  <si>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</si>
  <si>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</si>
  <si>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</si>
  <si>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</si>
  <si>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</si>
  <si>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</si>
  <si>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</si>
  <si>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</si>
  <si>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</si>
  <si>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</si>
  <si>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</si>
  <si>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</si>
  <si>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</si>
  <si>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</si>
  <si>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</si>
  <si>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</si>
  <si>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</si>
  <si>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</si>
  <si>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</si>
  <si>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</si>
  <si>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</si>
  <si>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</si>
  <si>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</si>
  <si>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</si>
  <si>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</si>
  <si>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</si>
  <si>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</si>
  <si>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</si>
  <si>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</si>
  <si>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</si>
  <si>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</si>
  <si>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</si>
  <si>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</si>
  <si>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</si>
  <si>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</si>
  <si>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</si>
  <si>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</si>
  <si>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</si>
  <si>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</si>
  <si>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</si>
  <si>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</si>
  <si>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</si>
  <si>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</si>
  <si>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</si>
  <si>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</si>
  <si>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</si>
  <si>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</si>
  <si>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</si>
  <si>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</si>
  <si>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</si>
  <si>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</si>
  <si>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</si>
  <si>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</si>
  <si>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</si>
  <si>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</si>
  <si>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</si>
  <si>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</si>
  <si>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</si>
  <si>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</si>
  <si>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</si>
  <si>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</si>
  <si>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</si>
  <si>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</si>
  <si>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</si>
  <si>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</si>
  <si>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</si>
  <si>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</si>
  <si>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</si>
  <si>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</si>
  <si>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</si>
  <si>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</si>
  <si>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</si>
  <si>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</si>
  <si>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</si>
  <si>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</si>
  <si>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</si>
  <si>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</si>
  <si>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</si>
  <si>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</si>
  <si>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</si>
  <si>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</si>
  <si>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</si>
  <si>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</si>
  <si>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</si>
  <si>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</si>
  <si>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</si>
  <si>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</si>
  <si>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</si>
  <si>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</si>
  <si>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</si>
  <si>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</si>
  <si>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</si>
  <si>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</si>
  <si>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</si>
  <si>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</si>
  <si>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</si>
  <si>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</si>
  <si>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</si>
  <si>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</si>
  <si>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</si>
  <si>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</si>
  <si>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</si>
  <si>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</si>
  <si>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</si>
  <si>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</si>
  <si>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</si>
  <si>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</si>
  <si>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</si>
  <si>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</si>
  <si>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</si>
  <si>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</si>
  <si>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</si>
  <si>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</si>
  <si>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</si>
  <si>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</si>
  <si>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</si>
  <si>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</si>
  <si>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</si>
  <si>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</si>
  <si>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</si>
  <si>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</si>
  <si>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</si>
  <si>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</si>
  <si>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</si>
  <si>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</si>
  <si>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</si>
  <si>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</si>
  <si>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</si>
  <si>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</si>
  <si>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</si>
  <si>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</si>
  <si>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</si>
  <si>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</si>
  <si>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</si>
  <si>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</si>
  <si>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</si>
  <si>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</si>
  <si>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</si>
  <si>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</si>
  <si>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</si>
  <si>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</si>
  <si>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</si>
  <si>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</si>
  <si>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</si>
  <si>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</si>
  <si>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</si>
  <si>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</si>
  <si>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</si>
  <si>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</si>
  <si>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</si>
  <si>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</si>
  <si>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</si>
  <si>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</si>
  <si>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</si>
  <si>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</si>
  <si>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</si>
  <si>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</si>
  <si>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</si>
  <si>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</si>
  <si>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</si>
  <si>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</si>
  <si>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</si>
  <si>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</si>
  <si>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</si>
  <si>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</si>
  <si>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</si>
  <si>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</si>
  <si>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</si>
  <si>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</si>
  <si>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</si>
  <si>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</si>
  <si>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</si>
  <si>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</si>
  <si>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</si>
  <si>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</si>
  <si>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</si>
  <si>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</si>
  <si>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</si>
  <si>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</si>
  <si>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</si>
  <si>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</si>
  <si>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</si>
  <si>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</si>
  <si>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</si>
  <si>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</si>
  <si>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</si>
  <si>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</si>
  <si>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</si>
  <si>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</si>
  <si>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</si>
  <si>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</si>
  <si>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</si>
  <si>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</si>
  <si>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</si>
  <si>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</si>
  <si>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</si>
  <si>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</si>
  <si>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</si>
  <si>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</si>
  <si>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</si>
  <si>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</si>
  <si>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</si>
  <si>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</si>
  <si>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</si>
  <si>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</si>
  <si>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</si>
  <si>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</si>
  <si>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</si>
  <si>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</si>
  <si>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</si>
  <si>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</si>
  <si>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</si>
  <si>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</si>
  <si>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</si>
  <si>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</si>
  <si>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</si>
  <si>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</si>
  <si>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</si>
  <si>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</si>
  <si>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</si>
  <si>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</si>
  <si>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</si>
  <si>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</si>
  <si>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</si>
  <si>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</si>
  <si>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</si>
  <si>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</si>
  <si>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</si>
  <si>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</si>
  <si>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</si>
  <si>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</si>
  <si>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</si>
  <si>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</si>
  <si>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</si>
  <si>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</si>
  <si>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</si>
  <si>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</si>
  <si>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</si>
  <si>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</si>
  <si>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</si>
  <si>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</si>
  <si>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</si>
  <si>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</si>
  <si>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</si>
  <si>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</si>
  <si>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</si>
  <si>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</si>
  <si>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</si>
  <si>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</si>
  <si>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</si>
  <si>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</si>
  <si>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</si>
  <si>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</si>
  <si>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</si>
  <si>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</si>
  <si>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</si>
  <si>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</si>
  <si>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</si>
  <si>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</si>
  <si>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</si>
  <si>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</si>
  <si>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</si>
  <si>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</si>
  <si>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</si>
  <si>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</si>
  <si>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</si>
  <si>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</si>
  <si>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</si>
  <si>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</si>
  <si>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</si>
  <si>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</si>
  <si>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</si>
  <si>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</si>
  <si>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</si>
  <si>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</si>
  <si>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</si>
  <si>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</si>
  <si>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</si>
  <si>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</si>
  <si>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</si>
  <si>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</si>
  <si>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</si>
  <si>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</si>
  <si>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</si>
  <si>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</si>
  <si>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</si>
  <si>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</si>
  <si>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</si>
  <si>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</si>
  <si>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</si>
  <si>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</si>
  <si>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</si>
  <si>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</si>
  <si>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</si>
  <si>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</si>
  <si>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</si>
  <si>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</si>
  <si>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</si>
  <si>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</si>
  <si>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</si>
  <si>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</si>
  <si>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</si>
  <si>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</si>
  <si>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</si>
  <si>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</si>
  <si>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</si>
  <si>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</si>
  <si>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</si>
  <si>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</si>
  <si>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</si>
  <si>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</si>
  <si>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</si>
  <si>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</si>
  <si>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</si>
  <si>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</si>
  <si>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</si>
  <si>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</si>
  <si>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</si>
  <si>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</si>
  <si>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</si>
  <si>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</si>
  <si>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</si>
  <si>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</si>
  <si>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</si>
  <si>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</si>
  <si>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</si>
  <si>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</si>
  <si>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</si>
  <si>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</si>
  <si>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</si>
  <si>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</si>
  <si>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</si>
  <si>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</si>
  <si>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</si>
  <si>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</si>
  <si>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</si>
  <si>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</si>
  <si>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</si>
  <si>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</si>
  <si>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</si>
  <si>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</si>
  <si>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</si>
  <si>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</si>
  <si>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</si>
  <si>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</si>
  <si>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</si>
  <si>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</si>
  <si>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</si>
  <si>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</si>
  <si>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</si>
  <si>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</si>
  <si>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</si>
  <si>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</si>
  <si>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</si>
  <si>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</si>
  <si>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</si>
  <si>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</si>
  <si>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</si>
  <si>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</si>
  <si>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</si>
  <si>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</si>
  <si>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</si>
  <si>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</si>
  <si>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</si>
  <si>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</si>
  <si>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</si>
  <si>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</si>
  <si>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</si>
  <si>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</si>
  <si>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</si>
  <si>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</si>
  <si>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</si>
  <si>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</si>
  <si>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</si>
  <si>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</si>
  <si>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</si>
  <si>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</si>
  <si>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</si>
  <si>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</si>
  <si>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</si>
  <si>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</si>
  <si>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</si>
  <si>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</si>
  <si>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</si>
  <si>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</si>
  <si>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</si>
  <si>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</si>
  <si>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</si>
  <si>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</si>
  <si>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</si>
  <si>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</si>
  <si>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</si>
  <si>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</si>
  <si>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</si>
  <si>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</si>
  <si>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</si>
  <si>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</si>
  <si>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</si>
  <si>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</si>
  <si>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</si>
  <si>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</si>
  <si>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</si>
  <si>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</si>
  <si>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</si>
  <si>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</si>
  <si>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</si>
  <si>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</si>
  <si>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</si>
  <si>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</si>
  <si>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</si>
  <si>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</si>
  <si>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</si>
  <si>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</si>
  <si>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</si>
  <si>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</si>
  <si>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</si>
  <si>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</si>
  <si>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</si>
  <si>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</si>
  <si>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</si>
  <si>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</si>
  <si>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</si>
  <si>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</si>
  <si>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</si>
  <si>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</si>
  <si>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</si>
  <si>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</si>
  <si>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</si>
  <si>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</si>
  <si>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</si>
  <si>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</si>
  <si>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</si>
  <si>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</si>
  <si>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</si>
  <si>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</si>
  <si>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</si>
  <si>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</si>
  <si>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</si>
  <si>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</si>
  <si>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</si>
  <si>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</si>
  <si>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</si>
  <si>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</si>
  <si>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</si>
  <si>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</si>
  <si>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</si>
  <si>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</si>
  <si>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</si>
  <si>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</si>
  <si>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</si>
  <si>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</si>
  <si>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</si>
  <si>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</si>
  <si>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</si>
  <si>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</si>
  <si>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</si>
  <si>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</si>
  <si>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</si>
  <si>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</si>
  <si>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</si>
  <si>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</si>
  <si>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</si>
  <si>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</si>
  <si>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</si>
  <si>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</si>
  <si>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</si>
  <si>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</si>
  <si>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</si>
  <si>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</si>
  <si>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</si>
  <si>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</si>
  <si>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</si>
  <si>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</si>
  <si>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</si>
  <si>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</si>
  <si>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</si>
  <si>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</si>
  <si>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</si>
  <si>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</si>
  <si>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</si>
  <si>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</si>
  <si>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</si>
  <si>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</si>
  <si>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</si>
  <si>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</si>
  <si>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</si>
  <si>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</si>
  <si>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</si>
  <si>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</si>
  <si>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</si>
  <si>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</si>
  <si>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</si>
  <si>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</si>
  <si>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</si>
  <si>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</si>
  <si>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</si>
  <si>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</si>
  <si>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</si>
  <si>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</si>
  <si>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</si>
  <si>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</si>
  <si>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</si>
  <si>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</si>
  <si>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</si>
  <si>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</si>
  <si>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</si>
  <si>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</si>
  <si>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</si>
  <si>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</si>
  <si>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</si>
  <si>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</si>
  <si>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</si>
  <si>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</si>
  <si>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</si>
  <si>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</si>
  <si>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</si>
  <si>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</si>
  <si>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</si>
  <si>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</si>
  <si>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</si>
  <si>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</si>
  <si>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</si>
  <si>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</si>
  <si>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</si>
  <si>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</si>
  <si>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</si>
  <si>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</si>
  <si>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</si>
  <si>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</si>
  <si>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</si>
  <si>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</si>
  <si>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</si>
  <si>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</si>
  <si>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</si>
  <si>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</si>
  <si>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</si>
  <si>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</si>
  <si>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</si>
  <si>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</si>
  <si>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</si>
  <si>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</si>
  <si>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</si>
  <si>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</si>
  <si>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</si>
  <si>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</si>
  <si>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</si>
  <si>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</si>
  <si>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</si>
  <si>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</si>
  <si>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</si>
  <si>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</si>
  <si>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</si>
  <si>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</si>
  <si>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</si>
  <si>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</si>
  <si>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</si>
  <si>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</si>
  <si>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</si>
  <si>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</si>
  <si>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</si>
  <si>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</si>
  <si>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</si>
  <si>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</si>
  <si>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</si>
  <si>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</si>
  <si>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</si>
  <si>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</si>
  <si>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</si>
  <si>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</si>
  <si>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</si>
  <si>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</si>
  <si>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</si>
  <si>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</si>
  <si>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</si>
  <si>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</si>
  <si>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</si>
  <si>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</si>
  <si>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</si>
  <si>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</si>
  <si>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</si>
  <si>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</si>
  <si>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</si>
  <si>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</si>
  <si>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</si>
  <si>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</si>
  <si>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</si>
  <si>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</si>
  <si>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</si>
  <si>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</si>
  <si>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</si>
  <si>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</si>
  <si>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</si>
  <si>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</si>
  <si>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</si>
  <si>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</si>
  <si>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</si>
  <si>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</si>
  <si>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</si>
  <si>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</si>
  <si>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</si>
  <si>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</si>
  <si>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</si>
  <si>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</si>
  <si>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</si>
  <si>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</si>
  <si>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</si>
  <si>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</si>
  <si>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</si>
  <si>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</si>
  <si>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</si>
  <si>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</si>
  <si>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</si>
  <si>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</si>
  <si>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</si>
  <si>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</si>
  <si>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</si>
  <si>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</si>
  <si>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</si>
  <si>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</si>
  <si>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</si>
  <si>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</si>
  <si>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</si>
  <si>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</si>
  <si>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</si>
  <si>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</si>
  <si>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</si>
  <si>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</si>
  <si>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</si>
  <si>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</si>
  <si>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</si>
  <si>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</si>
  <si>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</si>
  <si>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</si>
  <si>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</si>
  <si>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</si>
  <si>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</si>
  <si>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</si>
  <si>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</si>
  <si>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</si>
  <si>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</si>
  <si>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</si>
  <si>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</si>
  <si>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</si>
  <si>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</si>
  <si>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</si>
  <si>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</si>
  <si>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</si>
  <si>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</si>
  <si>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</si>
  <si>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</si>
  <si>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</si>
  <si>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</si>
  <si>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</si>
  <si>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</si>
  <si>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</si>
  <si>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</si>
  <si>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</si>
  <si>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</si>
  <si>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</si>
  <si>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</si>
  <si>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</si>
  <si>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</si>
  <si>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</si>
  <si>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</si>
  <si>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</si>
  <si>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</si>
  <si>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</si>
  <si>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</si>
  <si>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</si>
  <si>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</si>
  <si>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</si>
  <si>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</si>
  <si>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</si>
  <si>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</si>
  <si>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</si>
  <si>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</si>
  <si>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</si>
  <si>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</si>
  <si>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</si>
  <si>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</si>
  <si>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</si>
  <si>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</si>
  <si>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</si>
  <si>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</si>
  <si>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</si>
  <si>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</si>
  <si>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</si>
  <si>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</si>
  <si>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</si>
  <si>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</si>
  <si>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</si>
  <si>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</si>
  <si>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</si>
  <si>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</si>
  <si>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</si>
  <si>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</si>
  <si>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</si>
  <si>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</si>
  <si>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</si>
  <si>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</si>
  <si>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</si>
  <si>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</si>
  <si>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</si>
  <si>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</si>
  <si>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</si>
  <si>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</si>
  <si>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</si>
  <si>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</si>
  <si>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</si>
  <si>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</si>
  <si>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</si>
  <si>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</si>
  <si>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</si>
  <si>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</si>
  <si>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</si>
  <si>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</si>
  <si>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</si>
  <si>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</si>
  <si>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</si>
  <si>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</si>
  <si>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</si>
  <si>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</si>
  <si>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</si>
  <si>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</si>
  <si>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</si>
  <si>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</si>
  <si>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</si>
  <si>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</si>
  <si>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</si>
  <si>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</si>
  <si>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</si>
  <si>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</si>
  <si>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</si>
  <si>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</si>
  <si>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</si>
  <si>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</si>
  <si>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</si>
  <si>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</si>
  <si>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</si>
  <si>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</si>
  <si>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</si>
  <si>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</si>
  <si>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</si>
  <si>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</si>
  <si>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</si>
  <si>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</si>
  <si>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</si>
  <si>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</si>
  <si>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</si>
  <si>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</si>
  <si>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</si>
  <si>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</si>
  <si>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</si>
  <si>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</si>
  <si>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</si>
  <si>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</si>
  <si>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</si>
  <si>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</si>
  <si>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</si>
  <si>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</si>
  <si>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</si>
  <si>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</si>
  <si>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</si>
  <si>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</si>
  <si>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</si>
  <si>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</si>
  <si>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</si>
  <si>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</si>
  <si>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</si>
  <si>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</si>
  <si>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</si>
  <si>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</si>
  <si>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</si>
  <si>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</si>
  <si>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</si>
  <si>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</si>
  <si>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</si>
  <si>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</si>
  <si>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</si>
  <si>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</si>
  <si>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</si>
  <si>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</si>
  <si>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</si>
  <si>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</si>
  <si>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</si>
  <si>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</si>
  <si>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</si>
  <si>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</si>
  <si>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</si>
  <si>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</si>
  <si>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</si>
  <si>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</si>
  <si>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</si>
  <si>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</si>
  <si>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</si>
  <si>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</si>
  <si>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</si>
  <si>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</si>
  <si>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</si>
  <si>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</si>
  <si>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</si>
  <si>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</si>
  <si>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</si>
  <si>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</si>
  <si>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</si>
  <si>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</si>
  <si>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</si>
  <si>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</si>
  <si>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</si>
  <si>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</si>
  <si>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</si>
  <si>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</si>
  <si>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</si>
  <si>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</si>
  <si>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</si>
  <si>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</si>
  <si>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</si>
  <si>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</si>
  <si>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</si>
  <si>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</si>
  <si>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</si>
  <si>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</si>
  <si>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</si>
  <si>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</si>
  <si>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</si>
  <si>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</si>
  <si>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</si>
  <si>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</si>
  <si>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</si>
  <si>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</si>
  <si>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</si>
  <si>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</si>
  <si>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</si>
  <si>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</si>
  <si>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</si>
  <si>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</si>
  <si>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</si>
  <si>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</si>
  <si>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</si>
  <si>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</si>
  <si>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</si>
  <si>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</si>
  <si>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</si>
  <si>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</si>
  <si>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</si>
  <si>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</si>
  <si>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</si>
  <si>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</si>
  <si>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</si>
  <si>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</si>
  <si>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</si>
  <si>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</si>
  <si>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</si>
  <si>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</si>
  <si>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</si>
  <si>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</si>
  <si>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</si>
  <si>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</si>
  <si>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</si>
  <si>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</si>
  <si>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</si>
  <si>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</si>
  <si>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</si>
  <si>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</si>
  <si>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</si>
  <si>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</si>
  <si>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</si>
  <si>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</si>
  <si>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</si>
  <si>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</si>
  <si>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</si>
  <si>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</si>
  <si>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</si>
  <si>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</si>
  <si>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</si>
  <si>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</si>
  <si>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</si>
  <si>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</si>
  <si>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</si>
  <si>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</si>
  <si>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</si>
  <si>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</si>
  <si>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</si>
  <si>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</si>
  <si>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</si>
  <si>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</si>
  <si>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</si>
  <si>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</si>
  <si>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</si>
  <si>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</si>
  <si>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</si>
  <si>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</si>
  <si>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</si>
  <si>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</si>
  <si>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</si>
  <si>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</si>
  <si>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</si>
  <si>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</si>
  <si>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</si>
  <si>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</si>
  <si>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</si>
  <si>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</si>
  <si>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</si>
  <si>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</si>
  <si>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</si>
  <si>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</si>
  <si>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</si>
  <si>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</si>
  <si>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</si>
  <si>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</si>
  <si>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</si>
  <si>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</si>
  <si>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</si>
  <si>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</si>
  <si>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</si>
  <si>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</si>
  <si>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</si>
  <si>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</si>
  <si>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</si>
  <si>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</si>
  <si>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</si>
  <si>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</si>
  <si>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</si>
  <si>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</si>
  <si>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</si>
  <si>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</si>
  <si>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</si>
  <si>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</si>
  <si>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</si>
  <si>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</si>
  <si>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</si>
  <si>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</si>
  <si>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</si>
  <si>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</si>
  <si>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</si>
  <si>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</si>
  <si>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</si>
  <si>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</si>
  <si>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</si>
  <si>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</si>
  <si>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</si>
  <si>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</si>
  <si>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</si>
  <si>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</si>
  <si>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</si>
  <si>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</si>
  <si>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</si>
  <si>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</si>
  <si>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</si>
  <si>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</si>
  <si>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</si>
  <si>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</si>
  <si>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</si>
  <si>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</si>
  <si>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</si>
  <si>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</si>
  <si>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</si>
  <si>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</si>
  <si>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</si>
  <si>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</si>
  <si>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</si>
  <si>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</si>
  <si>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</si>
  <si>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</si>
  <si>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</si>
  <si>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</si>
  <si>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</si>
  <si>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</si>
  <si>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</si>
  <si>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</si>
  <si>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</si>
  <si>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</si>
  <si>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</si>
  <si>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</si>
  <si>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</si>
  <si>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</si>
  <si>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</si>
  <si>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</si>
  <si>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</si>
  <si>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</si>
  <si>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</si>
  <si>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</si>
  <si>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</si>
  <si>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</si>
  <si>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</si>
  <si>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</si>
  <si>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</si>
  <si>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</si>
  <si>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</si>
  <si>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</si>
  <si>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</si>
  <si>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</si>
  <si>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</si>
  <si>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</si>
  <si>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</si>
  <si>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</si>
  <si>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</si>
  <si>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</si>
  <si>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</si>
  <si>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</si>
  <si>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</si>
  <si>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</si>
  <si>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</si>
  <si>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</si>
  <si>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</si>
  <si>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</si>
  <si>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</si>
  <si>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</si>
  <si>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</si>
  <si>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</si>
  <si>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</si>
  <si>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</si>
  <si>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</si>
  <si>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</si>
  <si>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</si>
  <si>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</si>
  <si>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</si>
  <si>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</si>
  <si>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</si>
  <si>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</si>
  <si>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</si>
  <si>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</si>
  <si>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</si>
  <si>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</si>
  <si>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</si>
  <si>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</si>
  <si>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</si>
  <si>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</si>
  <si>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</si>
  <si>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</si>
  <si>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</si>
  <si>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</si>
  <si>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</si>
  <si>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</si>
  <si>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</si>
  <si>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</si>
  <si>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</si>
  <si>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</si>
  <si>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</si>
  <si>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</si>
  <si>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</si>
  <si>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</si>
  <si>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</si>
  <si>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</si>
  <si>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</si>
  <si>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</si>
  <si>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</si>
  <si>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</si>
  <si>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</si>
  <si>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</si>
  <si>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</si>
  <si>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</si>
  <si>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</si>
  <si>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</si>
  <si>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</si>
  <si>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</si>
  <si>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</si>
  <si>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</si>
  <si>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</si>
  <si>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</si>
  <si>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</si>
  <si>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</si>
  <si>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</si>
  <si>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</si>
  <si>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</si>
  <si>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</si>
  <si>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</si>
  <si>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</si>
  <si>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</si>
  <si>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</si>
  <si>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</si>
  <si>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</si>
  <si>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</si>
  <si>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</si>
  <si>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</si>
  <si>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</si>
  <si>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</si>
  <si>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</si>
  <si>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</si>
  <si>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</si>
  <si>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</si>
  <si>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</si>
  <si>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</si>
  <si>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</si>
  <si>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</si>
  <si>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</si>
  <si>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</si>
  <si>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</si>
  <si>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</si>
  <si>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</si>
  <si>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</si>
  <si>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</si>
  <si>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</si>
  <si>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</si>
  <si>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</si>
  <si>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</si>
  <si>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</si>
  <si>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</si>
  <si>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</si>
  <si>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</si>
  <si>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</si>
  <si>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</si>
  <si>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</si>
  <si>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</si>
  <si>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</si>
  <si>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</si>
  <si>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</si>
  <si>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</si>
  <si>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</si>
  <si>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</si>
  <si>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</si>
  <si>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</si>
  <si>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</si>
  <si>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</si>
  <si>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</si>
  <si>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</si>
  <si>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</si>
  <si>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</si>
  <si>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</si>
  <si>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</si>
  <si>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</si>
  <si>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</si>
  <si>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</si>
  <si>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</si>
  <si>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</si>
  <si>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</si>
  <si>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</si>
  <si>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</si>
  <si>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</si>
  <si>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</si>
  <si>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</si>
  <si>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</si>
  <si>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</si>
  <si>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</si>
  <si>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</si>
  <si>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</si>
  <si>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</si>
  <si>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</si>
  <si>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</si>
  <si>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</si>
  <si>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</si>
  <si>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</si>
  <si>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</si>
  <si>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</si>
  <si>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</si>
  <si>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</si>
  <si>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</si>
  <si>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</si>
  <si>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</si>
  <si>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</si>
  <si>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</si>
  <si>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</si>
  <si>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</si>
  <si>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</si>
  <si>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</si>
  <si>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</si>
  <si>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</si>
  <si>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</si>
  <si>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</si>
  <si>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</si>
  <si>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</si>
  <si>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</si>
  <si>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</si>
  <si>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</si>
  <si>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</si>
  <si>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</si>
  <si>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</si>
  <si>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</si>
  <si>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</si>
  <si>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</si>
  <si>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</si>
  <si>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</si>
  <si>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</si>
  <si>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</si>
  <si>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</si>
  <si>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</si>
  <si>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</si>
  <si>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</si>
  <si>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</si>
  <si>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</si>
  <si>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</si>
  <si>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</si>
  <si>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</si>
  <si>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</si>
  <si>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</si>
  <si>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</si>
  <si>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</si>
  <si>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</si>
  <si>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</si>
  <si>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</si>
  <si>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</si>
  <si>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</si>
  <si>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</si>
  <si>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</si>
  <si>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</si>
  <si>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</si>
  <si>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</si>
  <si>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</si>
  <si>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</si>
  <si>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</si>
  <si>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</si>
  <si>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</si>
  <si>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</si>
  <si>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</si>
  <si>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</si>
  <si>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</si>
  <si>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</si>
  <si>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</si>
  <si>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</si>
  <si>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</si>
  <si>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</si>
  <si>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</si>
  <si>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</si>
  <si>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</si>
  <si>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</si>
  <si>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</si>
  <si>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</si>
  <si>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</si>
  <si>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</si>
  <si>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</si>
  <si>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</si>
  <si>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</si>
  <si>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</si>
  <si>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</si>
  <si>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</si>
  <si>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</si>
  <si>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</si>
  <si>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</si>
  <si>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</si>
  <si>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</si>
  <si>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</si>
  <si>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</si>
  <si>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</si>
  <si>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</si>
  <si>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</si>
  <si>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</si>
  <si>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</si>
  <si>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</si>
  <si>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</si>
  <si>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</si>
  <si>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</si>
  <si>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</si>
  <si>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</si>
  <si>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</si>
  <si>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</si>
  <si>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</si>
  <si>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</si>
  <si>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</si>
  <si>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</si>
  <si>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</si>
  <si>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</si>
  <si>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</si>
  <si>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</si>
  <si>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</si>
  <si>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</si>
  <si>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</si>
  <si>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</si>
  <si>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</si>
  <si>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</si>
  <si>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</si>
  <si>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</si>
  <si>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</si>
  <si>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</si>
  <si>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</si>
  <si>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</si>
  <si>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</si>
  <si>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</si>
  <si>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</si>
  <si>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</si>
  <si>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</si>
  <si>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</si>
  <si>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</si>
  <si>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</si>
  <si>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</si>
  <si>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</si>
  <si>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</si>
  <si>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</si>
  <si>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</si>
  <si>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</si>
  <si>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</si>
  <si>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</si>
  <si>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</si>
  <si>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</si>
  <si>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</si>
  <si>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</si>
  <si>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</si>
  <si>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</si>
  <si>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</si>
  <si>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</si>
  <si>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</si>
  <si>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</si>
  <si>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</si>
  <si>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</si>
  <si>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</si>
  <si>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</si>
  <si>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</si>
  <si>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</si>
  <si>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</si>
  <si>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</si>
  <si>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</si>
  <si>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</si>
  <si>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</si>
  <si>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</si>
  <si>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</si>
  <si>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</si>
  <si>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</si>
  <si>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</si>
  <si>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</si>
  <si>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</si>
  <si>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</si>
  <si>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</si>
  <si>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</si>
  <si>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</si>
  <si>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</si>
  <si>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</si>
  <si>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</si>
  <si>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</si>
  <si>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</si>
  <si>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</si>
  <si>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</si>
  <si>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</si>
  <si>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</si>
  <si>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</si>
  <si>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</si>
  <si>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</si>
  <si>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</si>
  <si>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</si>
  <si>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</si>
  <si>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</si>
  <si>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</si>
  <si>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</si>
  <si>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</si>
  <si>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</si>
  <si>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</si>
  <si>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</si>
  <si>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</si>
  <si>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</si>
  <si>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</si>
  <si>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</si>
  <si>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</si>
  <si>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</si>
  <si>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</si>
  <si>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</si>
  <si>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</si>
  <si>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</si>
  <si>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</si>
  <si>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</si>
  <si>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</si>
  <si>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</si>
  <si>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</si>
  <si>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</si>
  <si>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</si>
  <si>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</si>
  <si>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</si>
  <si>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</si>
  <si>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</si>
  <si>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</si>
  <si>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</si>
  <si>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</si>
  <si>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</si>
  <si>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</si>
  <si>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</si>
  <si>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</si>
  <si>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</si>
  <si>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</si>
  <si>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</si>
  <si>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</si>
  <si>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</si>
  <si>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</si>
  <si>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</si>
  <si>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</si>
  <si>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</si>
  <si>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</si>
  <si>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</si>
  <si>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</si>
  <si>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</si>
  <si>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</si>
  <si>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</si>
  <si>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</si>
  <si>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</si>
  <si>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</si>
  <si>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</si>
  <si>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</si>
  <si>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</si>
  <si>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</si>
  <si>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</si>
  <si>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</si>
  <si>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</si>
  <si>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</si>
  <si>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</si>
  <si>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</si>
  <si>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</si>
  <si>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</si>
  <si>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</si>
  <si>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</si>
  <si>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</si>
  <si>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</si>
  <si>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</si>
  <si>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</si>
  <si>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</si>
  <si>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</si>
  <si>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</si>
  <si>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</si>
  <si>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</si>
  <si>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</si>
  <si>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</si>
  <si>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</si>
  <si>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</si>
  <si>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</si>
  <si>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</si>
  <si>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</si>
  <si>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</si>
  <si>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</si>
  <si>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</si>
  <si>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</si>
  <si>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</si>
  <si>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</si>
  <si>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</si>
  <si>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</si>
  <si>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</si>
  <si>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</si>
  <si>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</si>
  <si>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</si>
  <si>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</si>
  <si>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</si>
  <si>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</si>
  <si>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</si>
  <si>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</si>
  <si>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</si>
  <si>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</si>
  <si>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</si>
  <si>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</si>
  <si>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</si>
  <si>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</si>
  <si>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</si>
  <si>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</si>
  <si>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</si>
  <si>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</si>
  <si>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</si>
  <si>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</si>
  <si>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</si>
  <si>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</si>
  <si>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</si>
  <si>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</si>
  <si>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</si>
  <si>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</si>
  <si>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</si>
  <si>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</si>
  <si>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</si>
  <si>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</si>
  <si>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</si>
  <si>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</si>
  <si>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</si>
  <si>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</si>
  <si>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</si>
  <si>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</si>
  <si>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</si>
  <si>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</si>
  <si>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</si>
  <si>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</si>
  <si>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</si>
  <si>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</si>
  <si>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</si>
  <si>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</si>
  <si>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</si>
  <si>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</si>
  <si>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</si>
  <si>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</si>
  <si>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</si>
  <si>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</si>
  <si>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</si>
  <si>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</si>
  <si>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</si>
  <si>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</si>
  <si>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</si>
  <si>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</si>
  <si>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</si>
  <si>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</si>
  <si>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</si>
  <si>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</si>
  <si>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</si>
  <si>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</si>
  <si>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</si>
  <si>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</si>
  <si>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</si>
  <si>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</si>
  <si>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</si>
  <si>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</si>
  <si>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</si>
  <si>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</si>
  <si>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</si>
  <si>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</si>
  <si>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</si>
  <si>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</si>
  <si>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</si>
  <si>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</si>
  <si>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</si>
  <si>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</si>
  <si>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</si>
  <si>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</si>
  <si>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</si>
  <si>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</si>
  <si>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</si>
  <si>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</si>
  <si>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</si>
  <si>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</si>
  <si>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</si>
  <si>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</si>
  <si>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</si>
  <si>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</si>
  <si>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</si>
  <si>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</si>
  <si>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</si>
  <si>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</si>
  <si>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</si>
  <si>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</si>
  <si>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</si>
  <si>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</si>
  <si>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</si>
  <si>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</si>
  <si>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</si>
  <si>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</si>
  <si>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</si>
  <si>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</si>
  <si>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</si>
  <si>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</si>
  <si>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</si>
  <si>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</si>
  <si>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</si>
  <si>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</si>
  <si>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</si>
  <si>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</si>
  <si>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</si>
  <si>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</si>
  <si>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</si>
  <si>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</si>
  <si>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</si>
  <si>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</si>
  <si>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</si>
  <si>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</si>
  <si>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</si>
  <si>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</si>
  <si>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</si>
  <si>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</si>
  <si>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</si>
  <si>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</si>
  <si>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</si>
  <si>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</si>
  <si>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</si>
  <si>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</si>
  <si>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</si>
  <si>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</si>
  <si>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</si>
  <si>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</si>
  <si>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</si>
  <si>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</si>
  <si>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</si>
  <si>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</si>
  <si>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</si>
  <si>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</si>
  <si>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</si>
  <si>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</si>
  <si>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</si>
  <si>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</si>
  <si>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</si>
  <si>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</si>
  <si>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</si>
  <si>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</si>
  <si>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</si>
  <si>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</si>
  <si>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</si>
  <si>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</si>
  <si>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</si>
  <si>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</si>
  <si>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</si>
  <si>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</si>
  <si>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</si>
  <si>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</si>
  <si>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</si>
  <si>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</si>
  <si>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</si>
  <si>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</si>
  <si>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</si>
  <si>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</si>
  <si>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</si>
  <si>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</si>
  <si>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</si>
  <si>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</si>
  <si>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</si>
  <si>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</si>
  <si>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</si>
  <si>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</si>
  <si>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</si>
  <si>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</si>
  <si>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</si>
  <si>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</si>
  <si>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</si>
  <si>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</si>
  <si>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</si>
  <si>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</si>
  <si>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</si>
  <si>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</si>
  <si>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</si>
  <si>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</si>
  <si>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</si>
  <si>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</si>
  <si>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</si>
  <si>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</si>
  <si>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</si>
  <si>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</si>
  <si>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</si>
  <si>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</si>
  <si>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</si>
  <si>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</si>
  <si>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</si>
  <si>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</si>
  <si>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</si>
  <si>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</si>
  <si>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</si>
  <si>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</si>
  <si>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</si>
  <si>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</si>
  <si>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</si>
  <si>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</si>
  <si>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</si>
  <si>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</si>
  <si>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</si>
  <si>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</si>
  <si>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</si>
  <si>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</si>
  <si>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</si>
  <si>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</si>
  <si>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</si>
  <si>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</si>
  <si>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</si>
  <si>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</si>
  <si>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</si>
  <si>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</si>
  <si>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</si>
  <si>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</si>
  <si>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</si>
  <si>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</si>
  <si>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</si>
  <si>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</si>
  <si>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</si>
  <si>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</si>
  <si>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</si>
  <si>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</si>
  <si>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</si>
  <si>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</si>
  <si>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</si>
  <si>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</si>
  <si>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</si>
  <si>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</si>
  <si>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</si>
  <si>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</si>
  <si>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</si>
  <si>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</si>
  <si>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</si>
  <si>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</si>
  <si>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</si>
  <si>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</si>
  <si>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</si>
  <si>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</si>
  <si>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</si>
  <si>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</si>
  <si>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</si>
  <si>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</si>
  <si>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</si>
  <si>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</si>
  <si>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</si>
  <si>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</si>
  <si>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</si>
  <si>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</si>
  <si>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</si>
  <si>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</si>
  <si>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</si>
  <si>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</si>
  <si>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</si>
  <si>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</si>
  <si>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</si>
  <si>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</si>
  <si>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</si>
  <si>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</si>
  <si>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</si>
  <si>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</si>
  <si>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</si>
  <si>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</si>
  <si>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</si>
  <si>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</si>
  <si>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</si>
  <si>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</si>
  <si>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</si>
  <si>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</si>
  <si>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</si>
  <si>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</si>
  <si>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</si>
  <si>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</si>
  <si>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</si>
  <si>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</si>
  <si>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</si>
  <si>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</si>
  <si>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</si>
  <si>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</si>
  <si>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</si>
  <si>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</si>
  <si>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</si>
  <si>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</si>
  <si>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</si>
  <si>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</si>
  <si>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</si>
  <si>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</si>
  <si>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</si>
  <si>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</si>
  <si>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</si>
  <si>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</si>
  <si>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</si>
  <si>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</si>
  <si>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</si>
  <si>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</si>
  <si>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</si>
  <si>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</si>
  <si>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</si>
  <si>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</si>
  <si>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</si>
  <si>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</si>
  <si>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</si>
  <si>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</si>
  <si>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</si>
  <si>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</si>
  <si>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</si>
  <si>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</si>
  <si>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</si>
  <si>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</si>
  <si>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</si>
  <si>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</si>
  <si>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</si>
  <si>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</si>
  <si>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</si>
  <si>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</si>
  <si>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</si>
  <si>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</si>
  <si>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</si>
  <si>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</si>
  <si>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</si>
  <si>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</si>
  <si>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</si>
  <si>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</si>
  <si>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</si>
  <si>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</si>
  <si>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</si>
  <si>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</si>
  <si>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</si>
  <si>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</si>
  <si>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</si>
  <si>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</si>
  <si>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</si>
  <si>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</si>
  <si>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</si>
  <si>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</si>
  <si>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</si>
  <si>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</si>
  <si>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</si>
  <si>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</si>
  <si>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</si>
  <si>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</si>
  <si>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</si>
  <si>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</si>
  <si>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</si>
  <si>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</si>
  <si>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</si>
  <si>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</si>
  <si>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</si>
  <si>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</si>
  <si>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</si>
  <si>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</si>
  <si>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</si>
  <si>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</si>
  <si>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</si>
  <si>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</si>
  <si>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</si>
  <si>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</si>
  <si>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</si>
  <si>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</si>
  <si>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</si>
  <si>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</si>
  <si>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</si>
  <si>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</si>
  <si>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</si>
  <si>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</si>
  <si>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</si>
  <si>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</si>
  <si>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</si>
  <si>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</si>
  <si>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</si>
  <si>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</si>
  <si>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</si>
  <si>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</si>
  <si>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</si>
  <si>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</si>
  <si>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</si>
  <si>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</si>
  <si>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</si>
  <si>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</si>
  <si>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</si>
  <si>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</si>
  <si>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</si>
  <si>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</si>
  <si>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</si>
  <si>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</si>
  <si>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</si>
  <si>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</si>
  <si>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</si>
  <si>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</si>
  <si>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</si>
  <si>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</si>
  <si>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</si>
  <si>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</si>
  <si>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</si>
  <si>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</si>
  <si>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</si>
  <si>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</si>
  <si>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</si>
  <si>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</si>
  <si>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</si>
  <si>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</si>
  <si>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</si>
  <si>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</si>
  <si>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</si>
  <si>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</si>
  <si>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</si>
  <si>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</si>
  <si>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</si>
  <si>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</si>
  <si>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</si>
  <si>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</si>
  <si>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</si>
  <si>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</si>
  <si>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</si>
  <si>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</si>
  <si>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</si>
  <si>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</si>
  <si>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</si>
  <si>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</si>
  <si>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</si>
  <si>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</si>
  <si>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</si>
  <si>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</si>
  <si>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</si>
  <si>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</si>
  <si>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</si>
  <si>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</si>
  <si>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</si>
  <si>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</si>
  <si>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</si>
  <si>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</si>
  <si>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</si>
  <si>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</si>
  <si>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</si>
  <si>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</si>
  <si>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</si>
  <si>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</si>
  <si>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</si>
  <si>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</si>
  <si>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</si>
  <si>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</si>
  <si>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</si>
  <si>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</si>
  <si>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</si>
  <si>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</si>
  <si>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</si>
  <si>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</si>
  <si>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</si>
  <si>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</si>
  <si>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</si>
  <si>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</si>
  <si>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</si>
  <si>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</si>
  <si>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</si>
  <si>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</si>
  <si>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</si>
  <si>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</si>
  <si>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</si>
  <si>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</si>
  <si>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</si>
  <si>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</si>
  <si>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</si>
  <si>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</si>
  <si>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</si>
  <si>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</si>
  <si>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</si>
  <si>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</si>
  <si>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</si>
  <si>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</si>
  <si>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</si>
  <si>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</si>
  <si>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</si>
  <si>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</si>
  <si>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</si>
  <si>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</si>
  <si>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</si>
  <si>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</si>
  <si>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</si>
  <si>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</si>
  <si>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</si>
  <si>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</si>
  <si>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</si>
  <si>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</si>
  <si>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</si>
  <si>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</si>
  <si>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</si>
  <si>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</si>
  <si>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</si>
  <si>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</si>
  <si>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</si>
  <si>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</si>
  <si>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</si>
  <si>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</si>
  <si>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</si>
  <si>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</si>
  <si>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</si>
  <si>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</si>
  <si>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</si>
  <si>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</si>
  <si>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</si>
  <si>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</si>
  <si>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</si>
  <si>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</si>
  <si>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</si>
  <si>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</si>
  <si>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</si>
  <si>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</si>
  <si>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</si>
  <si>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</si>
  <si>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</si>
  <si>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</si>
  <si>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</si>
  <si>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</si>
  <si>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</si>
  <si>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</si>
  <si>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</si>
  <si>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</si>
  <si>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</si>
  <si>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</si>
  <si>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</si>
  <si>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</si>
  <si>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</si>
  <si>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</si>
  <si>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</si>
  <si>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</si>
  <si>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</si>
  <si>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</si>
  <si>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</si>
  <si>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</si>
  <si>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</si>
  <si>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</si>
  <si>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</si>
  <si>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</si>
  <si>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</si>
  <si>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</si>
  <si>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</si>
  <si>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</si>
  <si>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</si>
  <si>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</si>
  <si>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</si>
  <si>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</si>
  <si>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</si>
  <si>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</si>
  <si>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</si>
  <si>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</si>
  <si>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</si>
  <si>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</si>
  <si>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</si>
  <si>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</si>
  <si>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</si>
  <si>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</si>
  <si>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</si>
  <si>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</si>
  <si>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</si>
  <si>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</si>
  <si>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</si>
  <si>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</si>
  <si>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</si>
  <si>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</si>
  <si>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</si>
  <si>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</si>
  <si>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</si>
  <si>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</si>
  <si>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</si>
  <si>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</si>
  <si>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</si>
  <si>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</si>
  <si>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</si>
  <si>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</si>
  <si>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</si>
  <si>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</si>
  <si>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</si>
  <si>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</si>
  <si>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</si>
  <si>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</si>
  <si>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</si>
  <si>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</si>
  <si>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</si>
  <si>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</si>
  <si>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</si>
  <si>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</si>
  <si>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</si>
  <si>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</si>
  <si>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</si>
  <si>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</si>
  <si>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</si>
  <si>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</si>
  <si>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</si>
  <si>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</si>
  <si>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</si>
  <si>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</si>
  <si>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</si>
  <si>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</si>
  <si>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</si>
  <si>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</si>
  <si>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</si>
  <si>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</si>
  <si>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</si>
  <si>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</si>
  <si>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</si>
  <si>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</si>
  <si>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</si>
  <si>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</si>
  <si>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</si>
  <si>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</si>
  <si>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</si>
  <si>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</si>
  <si>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</si>
  <si>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</si>
  <si>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</si>
  <si>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</si>
  <si>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</si>
  <si>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</si>
  <si>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</si>
  <si>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</si>
  <si>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</si>
  <si>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</si>
  <si>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</si>
  <si>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</si>
  <si>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</si>
  <si>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</si>
  <si>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</si>
  <si>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</si>
  <si>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</si>
  <si>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</si>
  <si>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</si>
  <si>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</si>
  <si>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</si>
  <si>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</si>
  <si>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</si>
  <si>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</si>
  <si>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</si>
  <si>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</si>
  <si>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</si>
  <si>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</si>
  <si>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</si>
  <si>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</si>
  <si>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</si>
  <si>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</si>
  <si>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</si>
  <si>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</si>
  <si>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</si>
  <si>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</si>
  <si>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</si>
  <si>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</si>
  <si>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</si>
  <si>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</si>
  <si>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</si>
  <si>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</si>
  <si>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</si>
  <si>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</si>
  <si>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</si>
  <si>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</si>
  <si>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</si>
  <si>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</si>
  <si>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</si>
  <si>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</si>
  <si>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</si>
  <si>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</si>
  <si>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</si>
  <si>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</si>
  <si>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</si>
  <si>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</si>
  <si>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</si>
  <si>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</si>
  <si>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</si>
  <si>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</si>
  <si>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</si>
  <si>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</si>
  <si>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</si>
  <si>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</si>
  <si>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</si>
  <si>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</si>
  <si>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</si>
  <si>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</si>
  <si>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</si>
  <si>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</si>
  <si>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</si>
  <si>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</si>
  <si>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</si>
  <si>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</si>
  <si>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</si>
  <si>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</si>
  <si>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</si>
  <si>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</si>
  <si>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</si>
  <si>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</si>
  <si>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</si>
  <si>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</si>
  <si>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</si>
  <si>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</si>
  <si>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</si>
  <si>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</si>
  <si>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</si>
  <si>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</si>
  <si>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</si>
  <si>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</si>
  <si>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</si>
  <si>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</si>
  <si>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</si>
  <si>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</si>
  <si>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</si>
  <si>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</si>
  <si>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</si>
  <si>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</si>
  <si>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</si>
  <si>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</si>
  <si>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</si>
  <si>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</si>
  <si>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</si>
  <si>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</si>
  <si>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</si>
  <si>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</si>
  <si>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</si>
  <si>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</si>
  <si>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</si>
  <si>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</si>
  <si>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</si>
  <si>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</si>
  <si>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</si>
  <si>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</si>
  <si>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</si>
  <si>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</si>
  <si>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</si>
  <si>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</si>
  <si>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</si>
  <si>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</si>
  <si>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</si>
  <si>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</si>
  <si>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</si>
  <si>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</si>
  <si>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</si>
  <si>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</si>
  <si>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</si>
  <si>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</si>
  <si>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</si>
  <si>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</si>
  <si>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</si>
  <si>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</si>
  <si>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</si>
  <si>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</si>
  <si>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</si>
  <si>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</si>
  <si>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</si>
  <si>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</si>
  <si>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</si>
  <si>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</si>
  <si>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</si>
  <si>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</si>
  <si>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</si>
  <si>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</si>
  <si>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</si>
  <si>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</si>
  <si>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</si>
  <si>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</si>
  <si>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</si>
  <si>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</si>
  <si>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</si>
  <si>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</si>
  <si>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</si>
  <si>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</si>
  <si>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</si>
  <si>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</si>
  <si>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</si>
  <si>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</si>
  <si>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</si>
  <si>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</si>
  <si>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</si>
  <si>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</si>
  <si>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</si>
  <si>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</si>
  <si>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</si>
  <si>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</si>
  <si>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</si>
  <si>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</si>
  <si>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</si>
  <si>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</si>
  <si>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</si>
  <si>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</si>
  <si>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</si>
  <si>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</si>
  <si>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</si>
  <si>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</si>
  <si>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</si>
  <si>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</si>
  <si>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</si>
  <si>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</si>
  <si>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</si>
  <si>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</si>
  <si>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</si>
  <si>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</si>
  <si>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</si>
  <si>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</si>
  <si>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</si>
  <si>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</si>
  <si>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</si>
  <si>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</si>
  <si>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</si>
  <si>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</si>
  <si>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</si>
  <si>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</si>
  <si>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</si>
  <si>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</si>
  <si>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</si>
  <si>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</si>
  <si>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</si>
  <si>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</si>
  <si>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</si>
  <si>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</si>
  <si>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</si>
  <si>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</si>
  <si>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</si>
  <si>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</si>
  <si>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</si>
  <si>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</si>
  <si>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</si>
  <si>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</si>
  <si>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</si>
  <si>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</si>
  <si>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</si>
  <si>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</si>
  <si>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</si>
  <si>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</si>
  <si>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</si>
  <si>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</si>
  <si>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</si>
  <si>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</si>
  <si>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</si>
  <si>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</si>
  <si>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</si>
  <si>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</si>
  <si>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</si>
  <si>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</si>
  <si>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</si>
  <si>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</si>
  <si>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</si>
  <si>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</si>
  <si>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</si>
  <si>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</si>
  <si>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</si>
  <si>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</si>
  <si>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</si>
  <si>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</si>
  <si>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</si>
  <si>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</si>
  <si>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</si>
  <si>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</si>
  <si>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</si>
  <si>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</si>
  <si>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</si>
  <si>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</si>
  <si>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</si>
  <si>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</si>
  <si>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</si>
  <si>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</si>
  <si>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</si>
  <si>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</si>
  <si>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</si>
  <si>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</si>
  <si>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</si>
  <si>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</si>
  <si>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</si>
  <si>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</si>
  <si>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</si>
  <si>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</si>
  <si>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</si>
  <si>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</si>
  <si>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</si>
  <si>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</si>
  <si>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</si>
  <si>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</si>
  <si>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</si>
  <si>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</si>
  <si>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</si>
  <si>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</si>
  <si>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</si>
  <si>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</si>
  <si>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</si>
  <si>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</si>
  <si>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</si>
  <si>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</si>
  <si>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</si>
  <si>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</si>
  <si>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</si>
  <si>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</si>
  <si>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</si>
  <si>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</si>
  <si>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</si>
  <si>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</si>
  <si>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</si>
  <si>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</si>
  <si>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</si>
  <si>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</si>
  <si>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</si>
  <si>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</si>
  <si>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</si>
  <si>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</si>
  <si>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</si>
  <si>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</si>
  <si>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</si>
  <si>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</si>
  <si>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</si>
  <si>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</si>
  <si>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</si>
  <si>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</si>
  <si>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</si>
  <si>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</si>
  <si>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</si>
  <si>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</si>
  <si>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</si>
  <si>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</si>
  <si>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</si>
  <si>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</si>
  <si>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</si>
  <si>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</si>
  <si>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</si>
  <si>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</si>
  <si>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</si>
  <si>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</si>
  <si>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</si>
  <si>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</si>
  <si>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</si>
  <si>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</si>
  <si>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</si>
  <si>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</si>
  <si>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</si>
  <si>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</si>
  <si>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</si>
  <si>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</si>
  <si>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</si>
  <si>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</si>
  <si>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</si>
  <si>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</si>
  <si>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</si>
  <si>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</si>
  <si>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</si>
  <si>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</si>
  <si>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</si>
  <si>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</si>
  <si>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</si>
  <si>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</si>
  <si>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</si>
  <si>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</si>
  <si>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</si>
  <si>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</si>
  <si>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</si>
  <si>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</si>
  <si>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</si>
  <si>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</si>
  <si>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</si>
  <si>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</si>
  <si>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</si>
  <si>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</si>
  <si>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</si>
  <si>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</si>
  <si>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</si>
  <si>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</si>
  <si>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</si>
  <si>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</si>
  <si>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</si>
  <si>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</si>
  <si>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</si>
  <si>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</si>
  <si>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</si>
  <si>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</si>
  <si>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</si>
  <si>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</si>
  <si>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</si>
  <si>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</si>
  <si>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</si>
  <si>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</si>
  <si>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</si>
  <si>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</si>
  <si>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</si>
  <si>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</si>
  <si>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</si>
  <si>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</si>
  <si>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</si>
  <si>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</si>
  <si>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</si>
  <si>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</si>
  <si>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</si>
  <si>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</si>
  <si>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</si>
  <si>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</si>
  <si>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</si>
  <si>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</si>
  <si>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</si>
  <si>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</si>
  <si>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</si>
  <si>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</si>
  <si>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</si>
  <si>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</si>
  <si>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</si>
  <si>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</si>
  <si>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</si>
  <si>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</si>
  <si>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</si>
  <si>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</si>
  <si>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</si>
  <si>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</si>
  <si>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</si>
  <si>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</si>
  <si>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</si>
  <si>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</si>
  <si>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</si>
  <si>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</si>
  <si>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</si>
  <si>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</si>
  <si>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</si>
  <si>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</si>
  <si>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</si>
  <si>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</si>
  <si>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</si>
  <si>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</si>
  <si>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</si>
  <si>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</si>
  <si>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</si>
  <si>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</si>
  <si>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</si>
  <si>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</si>
  <si>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</si>
  <si>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</si>
  <si>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</si>
  <si>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</si>
  <si>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</si>
  <si>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</si>
  <si>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</si>
  <si>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</si>
  <si>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</si>
  <si>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</si>
  <si>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</si>
  <si>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</si>
  <si>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</si>
  <si>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</si>
  <si>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</si>
  <si>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</si>
  <si>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</si>
  <si>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</si>
  <si>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</si>
  <si>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</si>
  <si>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</si>
  <si>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</si>
  <si>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</si>
  <si>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</si>
  <si>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</si>
  <si>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</si>
  <si>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</si>
  <si>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</si>
  <si>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</si>
  <si>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</si>
  <si>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</si>
  <si>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</si>
  <si>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</si>
  <si>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</si>
  <si>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</si>
  <si>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</si>
  <si>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</si>
  <si>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</si>
  <si>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</si>
  <si>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</si>
  <si>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</si>
  <si>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</si>
  <si>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</si>
  <si>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</si>
  <si>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</si>
  <si>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</si>
  <si>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</si>
  <si>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</si>
  <si>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</si>
  <si>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</si>
  <si>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</si>
  <si>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</si>
  <si>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</si>
  <si>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</si>
  <si>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</si>
  <si>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</si>
  <si>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</si>
  <si>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</si>
  <si>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</si>
  <si>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</si>
  <si>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</si>
  <si>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</si>
  <si>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</si>
  <si>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</si>
  <si>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</si>
  <si>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</si>
  <si>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</si>
  <si>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</si>
  <si>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</si>
  <si>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</si>
  <si>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</si>
  <si>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</si>
  <si>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</si>
  <si>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</si>
  <si>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</si>
  <si>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</si>
  <si>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</si>
  <si>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</si>
  <si>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</si>
  <si>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</si>
  <si>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</si>
  <si>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</si>
  <si>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</si>
  <si>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</si>
  <si>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</si>
  <si>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</si>
  <si>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</si>
  <si>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</si>
  <si>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</si>
  <si>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</si>
  <si>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</si>
  <si>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</si>
  <si>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</si>
  <si>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</si>
  <si>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</si>
  <si>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</si>
  <si>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</si>
  <si>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</si>
  <si>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</si>
  <si>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</si>
  <si>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</si>
  <si>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</si>
  <si>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</si>
  <si>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</si>
  <si>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</si>
  <si>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</si>
  <si>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</si>
  <si>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</si>
  <si>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</si>
  <si>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</si>
  <si>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</si>
  <si>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</si>
  <si>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</si>
  <si>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</si>
  <si>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</si>
  <si>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</si>
  <si>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</si>
  <si>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</si>
  <si>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</si>
  <si>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</si>
  <si>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</si>
  <si>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</si>
  <si>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</si>
  <si>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</si>
  <si>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</si>
  <si>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</si>
  <si>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</si>
  <si>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</si>
  <si>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</si>
  <si>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</si>
  <si>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</si>
  <si>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</si>
  <si>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</si>
  <si>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</si>
  <si>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</si>
  <si>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</si>
  <si>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</si>
  <si>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</si>
  <si>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</si>
  <si>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</si>
  <si>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</si>
  <si>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</si>
  <si>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</si>
  <si>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</si>
  <si>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</si>
  <si>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</si>
  <si>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</si>
  <si>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</si>
  <si>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</si>
  <si>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</si>
  <si>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</si>
  <si>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</si>
  <si>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</si>
  <si>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</si>
  <si>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</si>
  <si>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</si>
  <si>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</si>
  <si>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</si>
  <si>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</si>
  <si>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</si>
  <si>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</si>
  <si>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</si>
  <si>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</si>
  <si>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</si>
  <si>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</si>
  <si>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</si>
  <si>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</si>
  <si>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</si>
  <si>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</si>
  <si>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</si>
  <si>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</si>
  <si>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</si>
  <si>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</si>
  <si>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</si>
  <si>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</si>
  <si>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</si>
  <si>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</si>
  <si>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</si>
  <si>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</si>
  <si>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</si>
  <si>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</si>
  <si>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</si>
  <si>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</si>
  <si>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</si>
  <si>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</si>
  <si>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</si>
  <si>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</si>
  <si>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</si>
  <si>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</si>
  <si>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</si>
  <si>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</si>
  <si>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</si>
  <si>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</si>
  <si>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</si>
  <si>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</si>
  <si>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</si>
  <si>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</si>
  <si>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</si>
  <si>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</si>
  <si>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</si>
  <si>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</si>
  <si>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</si>
  <si>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</si>
  <si>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</si>
  <si>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</si>
  <si>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</si>
  <si>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</si>
  <si>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</si>
  <si>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</si>
  <si>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</si>
  <si>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</si>
  <si>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</si>
  <si>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</si>
  <si>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</si>
  <si>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</si>
  <si>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</si>
  <si>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</si>
  <si>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</si>
  <si>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</si>
  <si>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</si>
  <si>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</si>
  <si>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</si>
  <si>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</si>
  <si>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</si>
  <si>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</si>
  <si>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</si>
  <si>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</si>
  <si>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</si>
  <si>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</si>
  <si>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</si>
  <si>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</si>
  <si>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</si>
  <si>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</si>
  <si>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</si>
  <si>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</si>
  <si>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</si>
  <si>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</si>
  <si>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</si>
  <si>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</si>
  <si>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</si>
  <si>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</si>
  <si>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</si>
  <si>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</si>
  <si>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</si>
  <si>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</si>
  <si>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</si>
  <si>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</si>
  <si>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</si>
  <si>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</si>
  <si>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</si>
  <si>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</si>
  <si>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</si>
  <si>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</si>
  <si>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</si>
  <si>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</si>
  <si>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</si>
  <si>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</si>
  <si>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</si>
  <si>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</si>
  <si>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</si>
  <si>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</si>
  <si>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</si>
  <si>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</si>
  <si>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</si>
  <si>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</si>
  <si>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</si>
  <si>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</si>
  <si>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</si>
  <si>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</si>
  <si>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</si>
  <si>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</si>
  <si>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</si>
  <si>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</si>
  <si>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</si>
  <si>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</si>
  <si>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</si>
  <si>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</si>
  <si>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</si>
  <si>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</si>
  <si>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</si>
  <si>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</si>
  <si>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</si>
  <si>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</si>
  <si>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</si>
  <si>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</si>
  <si>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</si>
  <si>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</si>
  <si>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</si>
  <si>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</si>
  <si>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</si>
  <si>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</si>
  <si>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</si>
  <si>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</si>
  <si>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</si>
  <si>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</si>
  <si>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</si>
  <si>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</si>
  <si>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</si>
  <si>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</si>
  <si>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</si>
  <si>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</si>
  <si>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</si>
  <si>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</si>
  <si>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</si>
  <si>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</si>
  <si>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</si>
  <si>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</si>
  <si>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</si>
  <si>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</si>
  <si>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</si>
  <si>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</si>
  <si>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</si>
  <si>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</si>
  <si>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</si>
  <si>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</si>
  <si>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</si>
  <si>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</si>
  <si>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</si>
  <si>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</si>
  <si>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</si>
  <si>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</si>
  <si>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</si>
  <si>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</si>
  <si>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</si>
  <si>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</si>
  <si>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</si>
  <si>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</si>
  <si>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</si>
  <si>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</si>
  <si>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</si>
  <si>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</si>
  <si>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</si>
  <si>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</si>
  <si>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</si>
  <si>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</si>
  <si>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</si>
  <si>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</si>
  <si>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</si>
  <si>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</si>
  <si>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</si>
  <si>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</si>
  <si>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</si>
  <si>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</si>
  <si>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</si>
  <si>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</si>
  <si>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</si>
  <si>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</si>
  <si>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</si>
  <si>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</si>
  <si>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</si>
  <si>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</si>
  <si>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</si>
  <si>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</si>
  <si>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</si>
  <si>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</si>
  <si>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</si>
  <si>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</si>
  <si>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</si>
  <si>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</si>
  <si>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</si>
  <si>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</si>
  <si>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</si>
  <si>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</si>
  <si>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</si>
  <si>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</si>
  <si>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</si>
  <si>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</si>
  <si>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</si>
  <si>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</si>
  <si>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</si>
  <si>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</si>
  <si>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</si>
  <si>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</si>
  <si>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</si>
  <si>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</si>
  <si>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</si>
  <si>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</si>
  <si>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</si>
  <si>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</si>
  <si>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</si>
  <si>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</si>
  <si>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</si>
  <si>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</si>
  <si>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</si>
  <si>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</si>
  <si>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</si>
  <si>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</si>
  <si>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</si>
  <si>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</si>
  <si>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</si>
  <si>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</si>
  <si>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</si>
  <si>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</si>
  <si>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</si>
  <si>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</si>
  <si>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</si>
  <si>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</si>
  <si>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</si>
  <si>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</si>
  <si>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</si>
  <si>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</si>
  <si>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</si>
  <si>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</si>
  <si>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</si>
  <si>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</si>
  <si>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</si>
  <si>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</si>
  <si>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</si>
  <si>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</si>
  <si>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</si>
  <si>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</si>
  <si>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</si>
  <si>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</si>
  <si>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</si>
  <si>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</si>
  <si>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</si>
  <si>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</si>
  <si>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</si>
  <si>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</si>
  <si>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</si>
  <si>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</si>
  <si>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</si>
  <si>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</si>
  <si>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</si>
  <si>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</si>
  <si>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</si>
  <si>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</si>
  <si>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</si>
  <si>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</si>
  <si>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</si>
  <si>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</si>
  <si>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</si>
  <si>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</si>
  <si>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</si>
  <si>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</si>
  <si>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</si>
  <si>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</si>
  <si>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</si>
  <si>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</si>
  <si>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</si>
  <si>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</si>
  <si>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</si>
  <si>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</si>
  <si>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</si>
  <si>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</si>
  <si>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</si>
  <si>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</si>
  <si>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</si>
  <si>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</si>
  <si>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</si>
  <si>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</si>
  <si>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</si>
  <si>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</si>
  <si>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</si>
  <si>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</si>
  <si>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</si>
  <si>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</si>
  <si>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</si>
  <si>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</si>
  <si>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</si>
  <si>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</si>
  <si>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</si>
  <si>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</si>
  <si>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</si>
  <si>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</si>
  <si>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</si>
  <si>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</si>
  <si>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</si>
  <si>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</si>
  <si>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</si>
  <si>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</si>
  <si>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</si>
  <si>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</si>
  <si>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</si>
  <si>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</si>
  <si>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</si>
  <si>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</si>
  <si>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</si>
  <si>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</si>
  <si>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</si>
  <si>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</si>
  <si>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</si>
  <si>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</si>
  <si>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</si>
  <si>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</si>
  <si>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</si>
  <si>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</si>
  <si>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</si>
  <si>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</si>
  <si>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</si>
  <si>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</si>
  <si>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</si>
  <si>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</si>
  <si>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</si>
  <si>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</si>
  <si>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</si>
  <si>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</si>
  <si>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</si>
  <si>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</si>
  <si>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</si>
  <si>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</si>
  <si>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</si>
  <si>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</si>
  <si>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</si>
  <si>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</si>
  <si>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</si>
  <si>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</si>
  <si>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</si>
  <si>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</si>
  <si>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</si>
  <si>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</si>
  <si>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</si>
  <si>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</si>
  <si>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</si>
  <si>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</si>
  <si>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</si>
  <si>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</si>
  <si>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</si>
  <si>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</si>
  <si>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</si>
  <si>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</si>
  <si>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</si>
  <si>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</si>
  <si>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</si>
  <si>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</si>
  <si>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</si>
  <si>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</si>
  <si>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</si>
  <si>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</si>
  <si>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</si>
  <si>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</si>
  <si>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</si>
  <si>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</si>
  <si>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</si>
  <si>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</si>
  <si>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</si>
  <si>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</si>
  <si>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</si>
  <si>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</si>
  <si>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</si>
  <si>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</si>
  <si>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</si>
  <si>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</si>
  <si>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</si>
  <si>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</si>
  <si>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</si>
  <si>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</si>
  <si>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</si>
  <si>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</si>
  <si>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</si>
  <si>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</si>
  <si>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</si>
  <si>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</si>
  <si>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</si>
  <si>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</si>
  <si>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</si>
  <si>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</si>
  <si>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</si>
  <si>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</si>
  <si>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</si>
  <si>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</si>
  <si>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</si>
  <si>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</si>
  <si>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</si>
  <si>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</si>
  <si>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</si>
  <si>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</si>
  <si>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</si>
  <si>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</si>
  <si>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</si>
  <si>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</si>
  <si>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</si>
  <si>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</si>
  <si>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</si>
  <si>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</si>
  <si>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</si>
  <si>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</si>
  <si>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</si>
  <si>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</si>
  <si>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</si>
  <si>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</si>
  <si>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</si>
  <si>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</si>
  <si>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</si>
  <si>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</si>
  <si>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</si>
  <si>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</si>
  <si>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</si>
  <si>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</si>
  <si>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</si>
  <si>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</si>
  <si>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</si>
  <si>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</si>
  <si>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</si>
  <si>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</si>
  <si>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</si>
  <si>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</si>
  <si>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</si>
  <si>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</si>
  <si>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</si>
  <si>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</si>
  <si>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</si>
  <si>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</si>
  <si>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</si>
  <si>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</si>
  <si>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</si>
  <si>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</si>
  <si>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</si>
  <si>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</si>
  <si>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</si>
  <si>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</si>
  <si>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</si>
  <si>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</si>
  <si>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</si>
  <si>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</si>
  <si>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</si>
  <si>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</si>
  <si>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</si>
  <si>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</si>
  <si>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</si>
  <si>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</si>
  <si>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</si>
  <si>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</si>
  <si>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</si>
  <si>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</si>
  <si>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</si>
  <si>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</si>
  <si>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</si>
  <si>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</si>
  <si>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</si>
  <si>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</si>
  <si>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</si>
  <si>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</si>
  <si>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</si>
  <si>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</si>
  <si>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</si>
  <si>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</si>
  <si>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</si>
  <si>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</si>
  <si>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</si>
  <si>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</si>
  <si>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</si>
  <si>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</si>
  <si>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</si>
  <si>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</si>
  <si>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</si>
  <si>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</si>
  <si>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</si>
  <si>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</si>
  <si>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</si>
  <si>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</si>
  <si>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</si>
  <si>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</si>
  <si>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</si>
  <si>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</si>
  <si>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</si>
  <si>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</si>
  <si>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</si>
  <si>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</si>
  <si>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</si>
  <si>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</si>
  <si>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</si>
  <si>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</si>
  <si>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</si>
  <si>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</si>
  <si>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</si>
  <si>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</si>
  <si>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</si>
  <si>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</si>
  <si>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</si>
  <si>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</si>
  <si>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</si>
  <si>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</si>
  <si>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</si>
  <si>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</si>
  <si>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</si>
  <si>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</si>
  <si>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</si>
  <si>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</si>
  <si>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</si>
  <si>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</si>
  <si>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</si>
  <si>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</si>
  <si>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</si>
  <si>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</si>
  <si>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</si>
  <si>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</si>
  <si>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</si>
  <si>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</si>
  <si>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</si>
  <si>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</si>
  <si>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</si>
  <si>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</si>
  <si>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</si>
  <si>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</si>
  <si>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</si>
  <si>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</si>
  <si>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</si>
  <si>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</si>
  <si>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</si>
  <si>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</si>
  <si>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</si>
  <si>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</si>
  <si>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</si>
  <si>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</si>
  <si>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</si>
  <si>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</si>
  <si>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</si>
  <si>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</si>
  <si>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</si>
  <si>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</si>
  <si>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</si>
  <si>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</si>
  <si>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</si>
  <si>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</si>
  <si>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</si>
  <si>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</si>
  <si>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</si>
  <si>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</si>
  <si>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</si>
  <si>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</si>
  <si>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</si>
  <si>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</si>
  <si>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</si>
  <si>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</si>
  <si>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</si>
  <si>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</si>
  <si>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</si>
  <si>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</si>
  <si>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</si>
  <si>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</si>
  <si>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</si>
  <si>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</si>
  <si>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</si>
  <si>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</si>
  <si>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</si>
  <si>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</si>
  <si>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</si>
  <si>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</si>
  <si>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</si>
  <si>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</si>
  <si>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</si>
  <si>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</si>
  <si>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</si>
  <si>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</si>
  <si>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</si>
  <si>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</si>
  <si>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</si>
  <si>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</si>
  <si>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</si>
  <si>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</si>
  <si>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</si>
  <si>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</si>
  <si>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</si>
  <si>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</si>
  <si>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</si>
  <si>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</si>
  <si>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</si>
  <si>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</si>
  <si>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</si>
  <si>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</si>
  <si>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</si>
  <si>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</si>
  <si>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</si>
  <si>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</si>
  <si>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</si>
  <si>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</si>
  <si>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</si>
  <si>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</si>
  <si>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</si>
  <si>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</si>
  <si>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</si>
  <si>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</si>
  <si>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</si>
  <si>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</si>
  <si>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</si>
  <si>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</si>
  <si>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</si>
  <si>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</si>
  <si>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</si>
  <si>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</si>
  <si>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</si>
  <si>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</si>
  <si>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</si>
  <si>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</si>
  <si>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</si>
  <si>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</si>
  <si>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</si>
  <si>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</si>
  <si>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</si>
  <si>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</si>
  <si>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</si>
  <si>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</si>
  <si>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</si>
  <si>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</si>
  <si>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</si>
  <si>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</si>
  <si>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</si>
  <si>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</si>
  <si>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</si>
  <si>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</si>
  <si>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</si>
  <si>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</si>
  <si>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</si>
  <si>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</si>
  <si>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</si>
  <si>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</si>
  <si>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</si>
  <si>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</si>
  <si>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</si>
  <si>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</si>
  <si>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</si>
  <si>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</si>
  <si>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</si>
  <si>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</si>
  <si>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</si>
  <si>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</si>
  <si>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</si>
  <si>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</si>
  <si>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</si>
  <si>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</si>
  <si>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</si>
  <si>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</si>
  <si>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</si>
  <si>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</si>
  <si>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</si>
  <si>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</si>
  <si>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</si>
  <si>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</si>
  <si>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</si>
  <si>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</si>
  <si>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</si>
  <si>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</si>
  <si>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</si>
  <si>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</si>
  <si>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</si>
  <si>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</si>
  <si>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</si>
  <si>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</si>
  <si>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</si>
  <si>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</si>
  <si>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</si>
  <si>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</si>
  <si>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</si>
  <si>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</si>
  <si>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</si>
  <si>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</si>
  <si>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</si>
  <si>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</si>
  <si>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</si>
  <si>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</si>
  <si>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</si>
  <si>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</si>
  <si>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</si>
  <si>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</si>
  <si>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</si>
  <si>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</si>
  <si>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</si>
  <si>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</si>
  <si>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</si>
  <si>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</si>
  <si>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</si>
  <si>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</si>
  <si>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</si>
  <si>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</si>
  <si>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</si>
  <si>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</si>
  <si>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</si>
  <si>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</si>
  <si>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</si>
  <si>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</si>
  <si>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</si>
  <si>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</si>
  <si>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</si>
  <si>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</si>
  <si>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</si>
  <si>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</si>
  <si>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</si>
  <si>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</si>
  <si>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</si>
  <si>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</si>
  <si>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</si>
  <si>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</si>
  <si>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</si>
  <si>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</si>
  <si>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</si>
  <si>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</si>
  <si>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</si>
  <si>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</si>
  <si>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</si>
  <si>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</si>
  <si>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</si>
  <si>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</si>
  <si>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</si>
  <si>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</si>
  <si>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</si>
  <si>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</si>
  <si>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</si>
  <si>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</si>
  <si>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</si>
  <si>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</si>
  <si>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</si>
  <si>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</si>
  <si>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</si>
  <si>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</si>
  <si>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</si>
  <si>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</si>
  <si>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</si>
  <si>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</si>
  <si>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</si>
  <si>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</si>
  <si>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</si>
  <si>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</si>
  <si>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</si>
  <si>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</si>
  <si>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</si>
  <si>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</si>
  <si>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</si>
  <si>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</si>
  <si>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</si>
  <si>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</si>
  <si>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</si>
  <si>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</si>
  <si>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</si>
  <si>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</si>
  <si>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</si>
  <si>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</si>
  <si>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</si>
  <si>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</si>
  <si>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</si>
  <si>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</si>
  <si>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</si>
  <si>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</si>
  <si>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</si>
  <si>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</si>
  <si>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</si>
  <si>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</si>
  <si>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</si>
  <si>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</si>
  <si>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</si>
  <si>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</si>
  <si>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</si>
  <si>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</si>
  <si>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</si>
  <si>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</si>
  <si>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</si>
  <si>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</si>
  <si>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</si>
  <si>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</si>
  <si>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</si>
  <si>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</si>
  <si>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</si>
  <si>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</si>
  <si>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</si>
  <si>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</si>
  <si>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</si>
  <si>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</si>
  <si>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</si>
  <si>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</si>
  <si>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</si>
  <si>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</si>
  <si>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</si>
  <si>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</si>
  <si>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</si>
  <si>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</si>
  <si>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</si>
  <si>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</si>
  <si>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</si>
  <si>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</si>
  <si>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</si>
  <si>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</si>
  <si>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</si>
  <si>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</si>
  <si>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</si>
  <si>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</si>
  <si>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</si>
  <si>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</si>
  <si>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</si>
  <si>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</si>
  <si>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</si>
  <si>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</si>
  <si>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</si>
  <si>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</si>
  <si>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</si>
  <si>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</si>
  <si>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</si>
  <si>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</si>
  <si>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</si>
  <si>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</si>
  <si>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</si>
  <si>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</si>
  <si>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</si>
  <si>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</si>
  <si>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</si>
  <si>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</si>
  <si>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</si>
  <si>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</si>
  <si>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</si>
  <si>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</si>
  <si>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</si>
  <si>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</si>
  <si>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</si>
  <si>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</si>
  <si>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</si>
  <si>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</si>
  <si>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</si>
  <si>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</si>
  <si>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</si>
  <si>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</si>
  <si>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</si>
  <si>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</si>
  <si>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</si>
  <si>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</si>
  <si>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</si>
  <si>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</si>
  <si>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</si>
  <si>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</si>
  <si>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</si>
  <si>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</si>
  <si>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</si>
  <si>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</si>
  <si>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</si>
  <si>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</si>
  <si>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</si>
  <si>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</si>
  <si>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</si>
  <si>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</si>
  <si>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</si>
  <si>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</si>
  <si>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</si>
  <si>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</si>
  <si>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</si>
  <si>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</si>
  <si>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</si>
  <si>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</si>
  <si>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</si>
  <si>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</si>
  <si>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</si>
  <si>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</si>
  <si>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</si>
  <si>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</si>
  <si>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</si>
  <si>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</si>
  <si>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</si>
  <si>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</si>
  <si>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</si>
  <si>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</si>
  <si>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</si>
  <si>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</si>
  <si>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</si>
  <si>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</si>
  <si>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</si>
  <si>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</si>
  <si>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</si>
  <si>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</si>
  <si>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</si>
  <si>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</si>
  <si>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</si>
  <si>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</si>
  <si>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</si>
  <si>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</si>
  <si>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</si>
  <si>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</si>
  <si>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</si>
  <si>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</si>
  <si>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</si>
  <si>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</si>
  <si>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</si>
  <si>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</si>
  <si>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</si>
  <si>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</si>
  <si>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</si>
  <si>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</si>
  <si>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</si>
  <si>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</si>
  <si>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</si>
  <si>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</si>
  <si>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</si>
  <si>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</si>
  <si>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</si>
  <si>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</si>
  <si>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</si>
  <si>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</si>
  <si>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</si>
  <si>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</si>
  <si>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</si>
  <si>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</si>
  <si>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</si>
  <si>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</si>
  <si>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</si>
  <si>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</si>
  <si>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</si>
  <si>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</si>
  <si>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</si>
  <si>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</si>
  <si>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</si>
  <si>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</si>
  <si>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</si>
  <si>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</si>
  <si>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</si>
  <si>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</si>
  <si>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</si>
  <si>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</si>
  <si>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</si>
  <si>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</si>
  <si>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</si>
  <si>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</si>
  <si>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</si>
  <si>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</si>
  <si>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</si>
  <si>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</si>
  <si>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</si>
  <si>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</si>
  <si>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</si>
  <si>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</si>
  <si>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</si>
  <si>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</si>
  <si>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</si>
  <si>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</si>
  <si>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</si>
  <si>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</si>
  <si>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</si>
  <si>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</si>
  <si>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</si>
  <si>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</si>
  <si>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</si>
  <si>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</si>
  <si>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</si>
  <si>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</si>
  <si>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</si>
  <si>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</si>
  <si>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</si>
  <si>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</si>
  <si>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</si>
  <si>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</si>
  <si>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</si>
  <si>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</si>
  <si>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</si>
  <si>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</si>
  <si>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</si>
  <si>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</si>
  <si>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</si>
  <si>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</si>
  <si>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</si>
  <si>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</si>
  <si>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</si>
  <si>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</si>
  <si>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</si>
  <si>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</si>
  <si>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</si>
  <si>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</si>
  <si>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</si>
  <si>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</si>
  <si>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</si>
  <si>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</si>
  <si>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</si>
  <si>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</si>
  <si>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</si>
  <si>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</si>
  <si>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</si>
  <si>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</si>
  <si>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</si>
  <si>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</si>
  <si>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</si>
  <si>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</si>
  <si>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</si>
  <si>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</si>
  <si>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</si>
  <si>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</si>
  <si>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</si>
  <si>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</si>
  <si>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</si>
  <si>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</si>
  <si>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</si>
  <si>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</si>
  <si>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</si>
  <si>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</si>
  <si>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</si>
  <si>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</si>
  <si>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</si>
  <si>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</si>
  <si>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</si>
  <si>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</si>
  <si>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</si>
  <si>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</si>
  <si>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</si>
  <si>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</si>
  <si>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</si>
  <si>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</si>
  <si>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</si>
  <si>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</si>
  <si>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</si>
  <si>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</si>
  <si>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</si>
  <si>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</si>
  <si>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</si>
  <si>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</si>
  <si>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</si>
  <si>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</si>
  <si>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</si>
  <si>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</si>
  <si>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</si>
  <si>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</si>
  <si>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</si>
  <si>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</si>
  <si>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</si>
  <si>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</si>
  <si>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</si>
  <si>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</si>
  <si>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</si>
  <si>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</si>
  <si>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</si>
  <si>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</si>
  <si>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</si>
  <si>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</si>
  <si>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</si>
  <si>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</si>
  <si>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</si>
  <si>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</si>
  <si>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</si>
  <si>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</si>
  <si>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</si>
  <si>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</si>
  <si>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</si>
  <si>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</si>
  <si>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</si>
  <si>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</si>
  <si>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</si>
  <si>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</si>
  <si>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</si>
  <si>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</si>
  <si>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</si>
  <si>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</si>
  <si>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</si>
  <si>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</si>
  <si>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</si>
  <si>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</si>
  <si>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</si>
  <si>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</si>
  <si>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</si>
  <si>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</si>
  <si>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</si>
  <si>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</si>
  <si>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</si>
  <si>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</si>
  <si>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</si>
  <si>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</si>
  <si>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</si>
  <si>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</si>
  <si>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</si>
  <si>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</si>
  <si>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</si>
  <si>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</si>
  <si>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</si>
  <si>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</si>
  <si>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</si>
  <si>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</si>
  <si>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</si>
  <si>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</si>
  <si>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</si>
  <si>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</si>
  <si>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</si>
  <si>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</si>
  <si>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</si>
  <si>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</si>
  <si>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</si>
  <si>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</si>
  <si>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</si>
  <si>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</si>
  <si>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</si>
  <si>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</si>
  <si>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</si>
  <si>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</si>
  <si>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</si>
  <si>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</si>
  <si>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</si>
  <si>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</si>
  <si>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</si>
  <si>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</si>
  <si>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</si>
  <si>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</si>
  <si>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</si>
  <si>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</si>
  <si>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</si>
  <si>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</si>
  <si>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</si>
  <si>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</si>
  <si>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</si>
  <si>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</si>
  <si>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</si>
  <si>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</si>
  <si>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</si>
  <si>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</si>
  <si>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</si>
  <si>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</si>
  <si>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</si>
  <si>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</si>
  <si>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</si>
  <si>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</si>
  <si>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</si>
  <si>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</si>
  <si>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</si>
  <si>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</si>
  <si>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</si>
  <si>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</si>
  <si>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</si>
  <si>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</si>
  <si>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</si>
  <si>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</si>
  <si>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</si>
  <si>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</si>
  <si>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</si>
  <si>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</si>
  <si>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</si>
  <si>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</si>
  <si>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</si>
  <si>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</si>
  <si>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</si>
  <si>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</si>
  <si>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</si>
  <si>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</si>
  <si>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</si>
  <si>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</si>
  <si>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</si>
  <si>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</si>
  <si>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</si>
  <si>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</si>
  <si>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</si>
  <si>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</si>
  <si>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</si>
  <si>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</si>
  <si>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</si>
  <si>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</si>
  <si>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</si>
  <si>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</si>
  <si>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</si>
  <si>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</si>
  <si>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</si>
  <si>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</si>
  <si>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</si>
  <si>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</si>
  <si>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</si>
  <si>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</si>
  <si>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</si>
  <si>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</si>
  <si>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</si>
  <si>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</si>
  <si>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</si>
  <si>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</si>
  <si>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</si>
  <si>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</si>
  <si>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</si>
  <si>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</si>
  <si>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</si>
  <si>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</si>
  <si>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</si>
  <si>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</si>
  <si>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</si>
  <si>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</si>
  <si>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</si>
  <si>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</si>
  <si>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</si>
  <si>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</si>
  <si>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</si>
  <si>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</si>
  <si>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</si>
  <si>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</si>
  <si>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</si>
  <si>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</si>
  <si>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</si>
  <si>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</si>
  <si>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</si>
  <si>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</si>
  <si>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</si>
  <si>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</si>
  <si>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</si>
  <si>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</si>
  <si>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</si>
  <si>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</si>
  <si>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</si>
  <si>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</si>
  <si>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</si>
  <si>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</si>
  <si>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</si>
  <si>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</si>
  <si>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</si>
  <si>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</si>
  <si>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</si>
  <si>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</si>
  <si>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</si>
  <si>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</si>
  <si>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</si>
  <si>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</si>
  <si>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</si>
  <si>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</si>
  <si>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</si>
  <si>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</si>
  <si>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</si>
  <si>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</si>
  <si>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</si>
  <si>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</si>
  <si>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</si>
  <si>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</si>
  <si>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</si>
  <si>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</si>
  <si>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</si>
  <si>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</si>
  <si>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</si>
  <si>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</si>
  <si>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</si>
  <si>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</si>
  <si>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</si>
  <si>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</si>
  <si>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</si>
  <si>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</si>
  <si>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</si>
  <si>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</si>
  <si>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</si>
  <si>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</si>
  <si>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</si>
  <si>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</si>
  <si>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</si>
  <si>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</si>
  <si>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</si>
  <si>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</si>
  <si>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</si>
  <si>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</si>
  <si>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</si>
  <si>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</si>
  <si>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</si>
  <si>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</si>
  <si>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</si>
  <si>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</si>
  <si>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</si>
  <si>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</si>
  <si>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</si>
  <si>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</si>
  <si>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</si>
  <si>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</si>
  <si>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</si>
  <si>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</si>
  <si>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</si>
  <si>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</si>
  <si>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</si>
  <si>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</si>
  <si>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</si>
  <si>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</si>
  <si>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</si>
  <si>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</si>
  <si>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</si>
  <si>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</si>
  <si>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</si>
  <si>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</si>
  <si>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</si>
  <si>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</si>
  <si>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</si>
  <si>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</si>
  <si>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</si>
  <si>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</si>
  <si>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</si>
  <si>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</si>
  <si>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</si>
  <si>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</si>
  <si>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</si>
  <si>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</si>
  <si>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</si>
  <si>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</si>
  <si>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</si>
  <si>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</si>
  <si>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</si>
  <si>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</si>
  <si>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</si>
  <si>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</si>
  <si>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</si>
  <si>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</si>
  <si>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</si>
  <si>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</si>
  <si>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</si>
  <si>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</si>
  <si>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</si>
  <si>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</si>
  <si>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</si>
  <si>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</si>
  <si>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</si>
  <si>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</si>
  <si>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</si>
  <si>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</si>
  <si>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</si>
  <si>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</si>
  <si>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</si>
  <si>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</si>
  <si>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</si>
  <si>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</si>
  <si>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</si>
  <si>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</si>
  <si>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</si>
  <si>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</si>
  <si>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</si>
  <si>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</si>
  <si>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</si>
  <si>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</si>
  <si>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</si>
  <si>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</si>
  <si>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</si>
  <si>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</si>
  <si>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</si>
  <si>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</si>
  <si>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</si>
  <si>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</si>
  <si>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</si>
  <si>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</si>
  <si>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</si>
  <si>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</si>
  <si>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</si>
  <si>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</si>
  <si>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</si>
  <si>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</si>
  <si>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</si>
  <si>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</si>
  <si>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</si>
  <si>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</si>
  <si>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</si>
  <si>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</si>
  <si>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</si>
  <si>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</si>
  <si>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</si>
  <si>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</si>
  <si>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</si>
  <si>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</si>
  <si>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</si>
  <si>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</si>
  <si>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</si>
  <si>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</si>
  <si>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</si>
  <si>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</si>
  <si>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</si>
  <si>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</si>
  <si>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</si>
  <si>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</si>
  <si>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</si>
  <si>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</si>
  <si>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</si>
  <si>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</si>
  <si>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</si>
  <si>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</si>
  <si>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</si>
  <si>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</si>
  <si>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</si>
  <si>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</si>
  <si>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</si>
  <si>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</si>
  <si>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</si>
  <si>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</si>
  <si>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</si>
  <si>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</si>
  <si>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</si>
  <si>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</si>
  <si>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</si>
  <si>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</si>
  <si>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</si>
  <si>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</si>
  <si>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</si>
  <si>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</si>
  <si>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</si>
  <si>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</si>
  <si>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</si>
  <si>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</si>
  <si>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</si>
  <si>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</si>
  <si>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</si>
  <si>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</si>
  <si>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</si>
  <si>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</si>
  <si>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</si>
  <si>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</si>
  <si>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</si>
  <si>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</si>
  <si>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</si>
  <si>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</si>
  <si>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</si>
  <si>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</si>
  <si>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</si>
  <si>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</si>
  <si>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</si>
  <si>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</si>
  <si>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</si>
  <si>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</si>
  <si>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</si>
  <si>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</si>
  <si>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</si>
  <si>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</si>
  <si>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</si>
  <si>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</si>
  <si>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</si>
  <si>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</si>
  <si>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</si>
  <si>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</si>
  <si>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</si>
  <si>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</si>
  <si>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</si>
  <si>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</si>
  <si>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</si>
  <si>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</si>
  <si>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</si>
  <si>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</si>
  <si>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</si>
  <si>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</si>
  <si>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</si>
  <si>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</si>
  <si>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</si>
  <si>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</si>
  <si>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</si>
  <si>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</si>
  <si>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</si>
  <si>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</si>
  <si>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</si>
  <si>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</si>
  <si>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</si>
  <si>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</si>
  <si>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</si>
  <si>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</si>
  <si>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</si>
  <si>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</si>
  <si>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</si>
  <si>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</si>
  <si>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</si>
  <si>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</si>
  <si>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</si>
  <si>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</si>
  <si>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</si>
  <si>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</si>
  <si>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</si>
  <si>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</si>
  <si>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</si>
  <si>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</si>
  <si>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</si>
  <si>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</si>
  <si>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</si>
  <si>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</si>
  <si>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</si>
  <si>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</si>
  <si>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</si>
  <si>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</si>
  <si>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</si>
  <si>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</si>
  <si>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</si>
  <si>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</si>
  <si>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</si>
  <si>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</si>
  <si>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</si>
  <si>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</si>
  <si>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</si>
  <si>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</si>
  <si>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</si>
  <si>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</si>
  <si>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</si>
  <si>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</si>
  <si>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</si>
  <si>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</si>
  <si>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</si>
  <si>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</si>
  <si>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</si>
  <si>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</si>
  <si>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</si>
  <si>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</si>
  <si>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</si>
  <si>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</si>
  <si>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</si>
  <si>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</si>
  <si>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</si>
  <si>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</si>
  <si>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</si>
  <si>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</si>
  <si>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</si>
  <si>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</si>
  <si>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</si>
  <si>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</si>
  <si>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</si>
  <si>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</si>
  <si>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</si>
  <si>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</si>
  <si>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</si>
  <si>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</si>
  <si>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</si>
  <si>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</si>
  <si>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</si>
  <si>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</si>
  <si>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</si>
  <si>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</si>
  <si>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</si>
  <si>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</si>
  <si>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</si>
  <si>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</si>
  <si>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</si>
  <si>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</si>
  <si>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</si>
  <si>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</si>
  <si>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</si>
  <si>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</si>
  <si>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</si>
  <si>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</si>
  <si>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</si>
  <si>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</si>
  <si>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</si>
  <si>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</si>
  <si>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</si>
  <si>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</si>
  <si>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</si>
  <si>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</si>
  <si>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</si>
  <si>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</si>
  <si>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</si>
  <si>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</si>
  <si>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</si>
  <si>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</si>
  <si>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</si>
  <si>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</si>
  <si>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</si>
  <si>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</si>
  <si>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</si>
  <si>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</si>
  <si>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</si>
  <si>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</si>
  <si>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</si>
  <si>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</si>
  <si>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</si>
  <si>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</si>
  <si>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</si>
  <si>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</si>
  <si>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</si>
  <si>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</si>
  <si>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</si>
  <si>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</si>
  <si>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</si>
  <si>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</si>
  <si>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</si>
  <si>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</si>
  <si>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</si>
  <si>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</si>
  <si>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</si>
  <si>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</si>
  <si>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</si>
  <si>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</si>
  <si>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</si>
  <si>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</si>
  <si>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</si>
  <si>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</si>
  <si>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</si>
  <si>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</si>
  <si>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</si>
  <si>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</si>
  <si>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</si>
  <si>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</si>
  <si>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</si>
  <si>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</si>
  <si>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</si>
  <si>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</si>
  <si>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</si>
  <si>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</si>
  <si>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</si>
  <si>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</si>
  <si>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</si>
  <si>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</si>
  <si>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</si>
  <si>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</si>
  <si>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</si>
  <si>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</si>
  <si>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</si>
  <si>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</si>
  <si>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</si>
  <si>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</si>
  <si>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</si>
  <si>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</si>
  <si>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</si>
  <si>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</si>
  <si>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</si>
  <si>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</si>
  <si>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</si>
  <si>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</si>
  <si>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</si>
  <si>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</si>
  <si>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</si>
  <si>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</si>
  <si>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</si>
  <si>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</si>
  <si>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</si>
  <si>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</si>
  <si>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</si>
  <si>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</si>
  <si>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</si>
  <si>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</si>
  <si>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</si>
  <si>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</si>
  <si>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</si>
  <si>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</si>
  <si>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</si>
  <si>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</si>
  <si>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</si>
  <si>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</si>
  <si>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</si>
  <si>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</si>
  <si>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</si>
  <si>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</si>
  <si>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</si>
  <si>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</si>
  <si>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</si>
  <si>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</si>
  <si>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</si>
  <si>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</si>
  <si>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</si>
  <si>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</si>
  <si>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</si>
  <si>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</si>
  <si>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</si>
  <si>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</si>
  <si>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</si>
  <si>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</si>
  <si>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</si>
  <si>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</si>
  <si>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</si>
  <si>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</si>
  <si>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</si>
  <si>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</si>
  <si>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</si>
  <si>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</si>
  <si>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</si>
  <si>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</si>
  <si>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</si>
  <si>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</si>
  <si>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</si>
  <si>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</si>
  <si>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</si>
  <si>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</si>
  <si>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</si>
  <si>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</si>
  <si>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</si>
  <si>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</si>
  <si>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</si>
  <si>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</si>
  <si>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</si>
  <si>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</si>
  <si>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</si>
  <si>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</si>
  <si>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</si>
  <si>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</si>
  <si>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</si>
  <si>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</si>
  <si>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</si>
  <si>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</si>
  <si>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</si>
  <si>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</si>
  <si>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</si>
  <si>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</si>
  <si>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</si>
  <si>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</si>
  <si>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</si>
  <si>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</si>
  <si>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</si>
  <si>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</si>
  <si>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</si>
  <si>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</si>
  <si>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</si>
  <si>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</si>
  <si>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</si>
  <si>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</si>
  <si>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</si>
  <si>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</si>
  <si>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</si>
  <si>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</si>
  <si>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</si>
  <si>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</si>
  <si>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</si>
  <si>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</si>
  <si>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</si>
  <si>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</si>
  <si>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</si>
  <si>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</si>
  <si>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</si>
  <si>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</si>
  <si>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</si>
  <si>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</si>
  <si>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</si>
  <si>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</si>
  <si>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</si>
  <si>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</si>
  <si>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</si>
  <si>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</si>
  <si>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</si>
  <si>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</si>
  <si>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</si>
  <si>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</si>
  <si>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</si>
  <si>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</si>
  <si>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</si>
  <si>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</si>
  <si>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</si>
  <si>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</si>
  <si>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</si>
  <si>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</si>
  <si>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</si>
  <si>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</si>
  <si>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</si>
  <si>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</si>
  <si>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</si>
  <si>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</si>
  <si>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</si>
  <si>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</si>
  <si>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</si>
  <si>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</si>
  <si>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</si>
  <si>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</si>
  <si>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</si>
  <si>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</si>
  <si>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</si>
  <si>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</si>
  <si>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</si>
  <si>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</si>
  <si>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</si>
  <si>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</si>
  <si>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</si>
  <si>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</si>
  <si>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</si>
  <si>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</si>
  <si>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</si>
  <si>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</si>
  <si>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</si>
  <si>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</si>
  <si>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</si>
  <si>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</si>
  <si>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</si>
  <si>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</si>
  <si>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</si>
  <si>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</si>
  <si>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</si>
  <si>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</si>
  <si>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</si>
  <si>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</si>
  <si>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</si>
  <si>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</si>
  <si>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</si>
  <si>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</si>
  <si>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</si>
  <si>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</si>
  <si>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</si>
  <si>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</si>
  <si>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</si>
  <si>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</si>
  <si>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</si>
  <si>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</si>
  <si>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</si>
  <si>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</si>
  <si>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</si>
  <si>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</si>
  <si>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</si>
  <si>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</si>
  <si>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</si>
  <si>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</si>
  <si>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</si>
  <si>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</si>
  <si>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</si>
  <si>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</si>
  <si>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</si>
  <si>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</si>
  <si>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</si>
  <si>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</si>
  <si>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</si>
  <si>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</si>
  <si>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</si>
  <si>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</si>
  <si>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</si>
  <si>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</si>
  <si>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</si>
  <si>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</si>
  <si>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</si>
  <si>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</si>
  <si>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</si>
  <si>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</si>
  <si>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</si>
  <si>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</si>
  <si>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</si>
  <si>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</si>
  <si>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</si>
  <si>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</si>
  <si>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</si>
  <si>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</si>
  <si>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</si>
  <si>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</si>
  <si>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</si>
  <si>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</si>
  <si>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</si>
  <si>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</si>
  <si>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</si>
  <si>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</si>
  <si>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</si>
  <si>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</si>
  <si>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</si>
  <si>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</si>
  <si>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</si>
  <si>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</si>
  <si>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</si>
  <si>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</si>
  <si>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</si>
  <si>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</si>
  <si>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</si>
  <si>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</si>
  <si>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</si>
  <si>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</si>
  <si>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</si>
  <si>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</si>
  <si>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</si>
  <si>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</si>
  <si>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</si>
  <si>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</si>
  <si>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</si>
  <si>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</si>
  <si>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</si>
  <si>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</si>
  <si>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</si>
  <si>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</si>
  <si>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</si>
  <si>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</si>
  <si>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</si>
  <si>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</si>
  <si>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</si>
  <si>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</si>
  <si>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</si>
  <si>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</si>
  <si>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</si>
  <si>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</si>
  <si>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</si>
  <si>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</si>
  <si>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</si>
  <si>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</si>
  <si>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</si>
  <si>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</si>
  <si>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</si>
  <si>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</si>
  <si>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</si>
  <si>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</si>
  <si>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</si>
  <si>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</si>
  <si>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</si>
  <si>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</si>
  <si>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</si>
  <si>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</si>
  <si>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</si>
  <si>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</si>
  <si>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</si>
  <si>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</si>
  <si>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</si>
  <si>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</si>
  <si>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</si>
  <si>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</si>
  <si>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</si>
  <si>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</si>
  <si>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</si>
  <si>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</si>
  <si>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</si>
  <si>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</si>
  <si>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</si>
  <si>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</si>
  <si>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</si>
  <si>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</si>
  <si>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</si>
  <si>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</si>
  <si>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</si>
  <si>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</si>
  <si>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</si>
  <si>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</si>
  <si>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</si>
  <si>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</si>
  <si>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</si>
  <si>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</si>
  <si>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</si>
  <si>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</si>
  <si>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</si>
  <si>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</si>
  <si>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</si>
  <si>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</si>
  <si>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</si>
  <si>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</si>
  <si>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</si>
  <si>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</si>
  <si>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</si>
  <si>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</si>
  <si>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</si>
  <si>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</si>
  <si>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</si>
  <si>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</si>
  <si>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</si>
  <si>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</si>
  <si>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</si>
  <si>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</si>
  <si>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</si>
  <si>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</si>
  <si>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</si>
  <si>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</si>
  <si>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</si>
  <si>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</si>
  <si>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</si>
  <si>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</si>
  <si>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</si>
  <si>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</si>
  <si>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</si>
  <si>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</si>
  <si>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</si>
  <si>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</si>
  <si>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</si>
  <si>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</si>
  <si>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</si>
  <si>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</si>
  <si>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</si>
  <si>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</si>
  <si>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</si>
  <si>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</si>
  <si>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</si>
  <si>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</si>
  <si>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</si>
  <si>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</si>
  <si>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</si>
  <si>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</si>
  <si>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</si>
  <si>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</si>
  <si>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</si>
  <si>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</si>
  <si>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</si>
  <si>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</si>
  <si>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</si>
  <si>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</si>
  <si>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</si>
  <si>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</si>
  <si>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</si>
  <si>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</si>
  <si>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</si>
  <si>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</si>
  <si>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</si>
  <si>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</si>
  <si>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</si>
  <si>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</si>
  <si>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</si>
  <si>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</si>
  <si>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</si>
  <si>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</si>
  <si>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</si>
  <si>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</si>
  <si>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</si>
  <si>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</si>
  <si>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</si>
  <si>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</si>
  <si>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</si>
  <si>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</si>
  <si>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</si>
  <si>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</si>
  <si>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</si>
  <si>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</si>
  <si>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</si>
  <si>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</si>
  <si>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</si>
  <si>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</si>
  <si>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</si>
  <si>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</si>
  <si>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</si>
  <si>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</si>
  <si>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</si>
  <si>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</si>
  <si>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</si>
  <si>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</si>
  <si>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</si>
  <si>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</si>
  <si>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</si>
  <si>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</si>
  <si>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</si>
  <si>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</si>
  <si>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</si>
  <si>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</si>
  <si>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</si>
  <si>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</si>
  <si>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</si>
  <si>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</si>
  <si>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</si>
  <si>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</si>
  <si>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</si>
  <si>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</si>
  <si>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</si>
  <si>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</si>
  <si>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</si>
  <si>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</si>
  <si>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</si>
  <si>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</si>
  <si>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</si>
  <si>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</si>
  <si>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</si>
  <si>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</si>
  <si>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</si>
  <si>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</si>
  <si>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</si>
  <si>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</si>
  <si>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</si>
  <si>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</si>
  <si>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</si>
  <si>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</si>
  <si>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</si>
  <si>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</si>
  <si>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</si>
  <si>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</si>
  <si>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</si>
  <si>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</si>
  <si>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</si>
  <si>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</si>
  <si>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</si>
  <si>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</si>
  <si>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</si>
  <si>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</si>
  <si>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</si>
  <si>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</si>
  <si>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</si>
  <si>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</si>
  <si>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</si>
  <si>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</si>
  <si>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</si>
  <si>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</si>
  <si>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</si>
  <si>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</si>
  <si>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</si>
  <si>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</si>
  <si>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</si>
  <si>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</si>
  <si>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</si>
  <si>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</si>
  <si>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</si>
  <si>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</si>
  <si>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</si>
  <si>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</si>
  <si>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</si>
  <si>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</si>
  <si>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</si>
  <si>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</si>
  <si>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</si>
  <si>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</si>
  <si>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</si>
  <si>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</si>
  <si>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</si>
  <si>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</si>
  <si>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</si>
  <si>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</si>
  <si>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</si>
  <si>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</si>
  <si>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</si>
  <si>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</si>
  <si>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</si>
  <si>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</si>
  <si>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</si>
  <si>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</si>
  <si>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</si>
  <si>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</si>
  <si>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</si>
  <si>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</si>
  <si>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</si>
  <si>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</si>
  <si>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</si>
  <si>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</si>
  <si>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</si>
  <si>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</si>
  <si>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</si>
  <si>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</si>
  <si>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</si>
  <si>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</si>
  <si>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</si>
  <si>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</si>
  <si>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</si>
  <si>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</si>
  <si>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</si>
  <si>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</si>
  <si>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</si>
  <si>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</si>
  <si>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</si>
  <si>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</si>
  <si>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</si>
  <si>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</si>
  <si>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</si>
  <si>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</si>
  <si>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</si>
  <si>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</si>
  <si>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</si>
  <si>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</si>
  <si>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</si>
  <si>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</si>
  <si>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</si>
  <si>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</si>
  <si>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</si>
  <si>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</si>
  <si>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</si>
  <si>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</si>
  <si>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</si>
  <si>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</si>
  <si>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</si>
  <si>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</si>
  <si>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</si>
  <si>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</si>
  <si>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</si>
  <si>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</si>
  <si>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</si>
  <si>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</si>
  <si>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</si>
  <si>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</si>
  <si>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</si>
  <si>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</si>
  <si>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</si>
  <si>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</si>
  <si>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</si>
  <si>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</si>
  <si>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</si>
  <si>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</si>
  <si>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</si>
  <si>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</si>
  <si>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</si>
  <si>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</si>
  <si>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</si>
  <si>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</si>
  <si>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</si>
  <si>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</si>
  <si>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</si>
  <si>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</si>
  <si>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</si>
  <si>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</si>
  <si>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</si>
  <si>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</si>
  <si>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</si>
  <si>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</si>
  <si>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</si>
  <si>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</si>
  <si>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</si>
  <si>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</si>
  <si>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</si>
  <si>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</si>
  <si>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</si>
  <si>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</si>
  <si>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</si>
  <si>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</si>
  <si>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</si>
  <si>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</si>
  <si>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</si>
  <si>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</si>
  <si>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</si>
  <si>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</si>
  <si>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</si>
  <si>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</si>
  <si>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</si>
  <si>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</si>
  <si>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</si>
  <si>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</si>
  <si>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</si>
  <si>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</si>
  <si>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</si>
  <si>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</si>
  <si>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</si>
  <si>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</si>
  <si>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</si>
  <si>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</si>
  <si>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</si>
  <si>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</si>
  <si>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</si>
  <si>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</si>
  <si>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</si>
  <si>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</si>
  <si>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</si>
  <si>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</si>
  <si>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</si>
  <si>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</si>
  <si>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</si>
  <si>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</si>
  <si>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</si>
  <si>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</si>
  <si>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</si>
  <si>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</si>
  <si>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</si>
  <si>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</si>
  <si>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</si>
  <si>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</si>
  <si>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</si>
  <si>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</si>
  <si>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</si>
  <si>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</si>
  <si>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</si>
  <si>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</si>
  <si>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</si>
  <si>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</si>
  <si>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</si>
  <si>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</si>
  <si>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</si>
  <si>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</si>
  <si>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</si>
  <si>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</si>
  <si>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</si>
  <si>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</si>
  <si>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</si>
  <si>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</si>
  <si>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</si>
  <si>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</si>
  <si>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</si>
  <si>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</si>
  <si>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</si>
  <si>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</si>
  <si>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</si>
  <si>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</si>
  <si>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</si>
  <si>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</si>
  <si>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</si>
  <si>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</si>
  <si>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</si>
  <si>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</si>
  <si>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</si>
  <si>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</si>
  <si>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</si>
  <si>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</si>
  <si>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</si>
  <si>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</si>
  <si>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</si>
  <si>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</si>
  <si>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</si>
  <si>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</si>
  <si>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</si>
  <si>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</si>
  <si>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</si>
  <si>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</si>
  <si>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</si>
  <si>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</si>
  <si>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</si>
  <si>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</si>
  <si>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</si>
  <si>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</si>
  <si>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</si>
  <si>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</si>
  <si>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</si>
  <si>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</si>
  <si>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</si>
  <si>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</si>
  <si>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</si>
  <si>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</si>
  <si>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</si>
  <si>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</si>
  <si>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</si>
  <si>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</si>
  <si>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</si>
  <si>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</si>
  <si>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</si>
  <si>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</si>
  <si>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</si>
  <si>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</si>
  <si>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</si>
  <si>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</si>
  <si>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</si>
  <si>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</si>
  <si>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</si>
  <si>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</si>
  <si>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</si>
  <si>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</si>
  <si>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</si>
  <si>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</si>
  <si>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</si>
  <si>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</si>
  <si>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</si>
  <si>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</si>
  <si>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</si>
  <si>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</si>
  <si>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</si>
  <si>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</si>
  <si>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</si>
  <si>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</si>
  <si>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</si>
  <si>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</si>
  <si>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</si>
  <si>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</si>
  <si>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</si>
  <si>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</si>
  <si>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</si>
  <si>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</si>
  <si>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</si>
  <si>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</si>
  <si>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</si>
  <si>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</si>
  <si>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</si>
  <si>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</si>
  <si>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</si>
  <si>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</si>
  <si>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</si>
  <si>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</si>
  <si>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</si>
  <si>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</si>
  <si>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</si>
  <si>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</si>
  <si>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</si>
  <si>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</si>
  <si>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</si>
  <si>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</si>
  <si>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</si>
  <si>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</si>
  <si>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</si>
  <si>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</si>
  <si>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</si>
  <si>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</si>
  <si>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</si>
  <si>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</si>
  <si>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</si>
  <si>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</si>
  <si>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</si>
  <si>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</si>
  <si>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</si>
  <si>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</si>
  <si>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</si>
  <si>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</si>
  <si>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</si>
  <si>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</si>
  <si>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</si>
  <si>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</si>
  <si>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</si>
  <si>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</si>
  <si>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</si>
  <si>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</si>
  <si>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</si>
  <si>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</si>
  <si>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</si>
  <si>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</si>
  <si>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</si>
  <si>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</si>
  <si>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</si>
  <si>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</si>
  <si>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</si>
  <si>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</si>
  <si>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</si>
  <si>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</si>
  <si>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</si>
  <si>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</si>
  <si>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</si>
  <si>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</si>
  <si>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</si>
  <si>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</si>
  <si>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</si>
  <si>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</si>
  <si>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</si>
  <si>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</si>
  <si>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</si>
  <si>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</si>
  <si>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</si>
  <si>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</si>
  <si>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</si>
  <si>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</si>
  <si>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</si>
  <si>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</si>
  <si>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</si>
  <si>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</si>
  <si>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</si>
  <si>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</si>
  <si>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</si>
  <si>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</si>
  <si>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</si>
  <si>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</si>
  <si>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</si>
  <si>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</si>
  <si>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</si>
  <si>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</si>
  <si>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</si>
  <si>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</si>
  <si>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</si>
  <si>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</si>
  <si>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</si>
  <si>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</si>
  <si>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</si>
  <si>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</si>
  <si>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</si>
  <si>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</si>
  <si>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</si>
  <si>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</si>
  <si>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</si>
  <si>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</si>
  <si>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</si>
  <si>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</si>
  <si>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</si>
  <si>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</si>
  <si>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</si>
  <si>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</si>
  <si>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</si>
  <si>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</si>
  <si>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</si>
  <si>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</si>
  <si>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</si>
  <si>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</si>
  <si>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</si>
  <si>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</si>
  <si>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</si>
  <si>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</si>
  <si>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</si>
  <si>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</si>
  <si>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</si>
  <si>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</si>
  <si>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</si>
  <si>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</si>
  <si>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</si>
  <si>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</si>
  <si>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</si>
  <si>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</si>
  <si>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</si>
  <si>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</si>
  <si>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</si>
  <si>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</si>
  <si>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</si>
  <si>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</si>
  <si>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</si>
  <si>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</si>
  <si>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</si>
  <si>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</si>
  <si>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</si>
  <si>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</si>
  <si>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</si>
  <si>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</si>
  <si>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</si>
  <si>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</si>
  <si>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</si>
  <si>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</si>
  <si>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</si>
  <si>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</si>
  <si>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</si>
  <si>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</si>
  <si>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</si>
  <si>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</si>
  <si>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</si>
  <si>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</si>
  <si>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</si>
  <si>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</si>
  <si>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</si>
  <si>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</si>
  <si>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</si>
  <si>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</si>
  <si>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</si>
  <si>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</si>
  <si>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</si>
  <si>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</si>
  <si>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</si>
  <si>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</si>
  <si>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</si>
  <si>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</si>
  <si>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</si>
  <si>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</si>
  <si>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</si>
  <si>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</si>
  <si>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</si>
  <si>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</si>
  <si>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</si>
  <si>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</si>
  <si>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</si>
  <si>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</si>
  <si>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</si>
  <si>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</si>
  <si>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</si>
  <si>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</si>
  <si>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</si>
  <si>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</si>
  <si>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</si>
  <si>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</si>
  <si>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</si>
  <si>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</si>
  <si>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</si>
  <si>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</si>
  <si>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</si>
  <si>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</si>
  <si>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</si>
  <si>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</si>
  <si>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</si>
  <si>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</si>
  <si>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</si>
  <si>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</si>
  <si>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</si>
  <si>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</si>
  <si>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</si>
  <si>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</si>
  <si>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</si>
  <si>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</si>
  <si>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</si>
  <si>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</si>
  <si>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</si>
  <si>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</si>
  <si>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</si>
  <si>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</si>
  <si>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</si>
  <si>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</si>
  <si>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</si>
  <si>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</si>
  <si>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</si>
  <si>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</si>
  <si>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</si>
  <si>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</si>
  <si>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</si>
  <si>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</si>
  <si>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</si>
  <si>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</si>
  <si>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</si>
  <si>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</si>
  <si>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</si>
  <si>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</si>
  <si>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</si>
  <si>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</si>
  <si>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</si>
  <si>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</si>
  <si>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</si>
  <si>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</si>
  <si>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</si>
  <si>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</si>
  <si>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</si>
  <si>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</si>
  <si>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</si>
  <si>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</si>
  <si>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</si>
  <si>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</si>
  <si>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</si>
  <si>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</si>
  <si>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</si>
  <si>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</si>
  <si>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</si>
  <si>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</si>
  <si>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</si>
  <si>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</si>
  <si>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</si>
  <si>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</si>
  <si>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</si>
  <si>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</si>
  <si>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</si>
  <si>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</si>
  <si>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</si>
  <si>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</si>
  <si>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</si>
  <si>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</si>
  <si>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</si>
  <si>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</si>
  <si>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</si>
  <si>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</si>
  <si>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</si>
  <si>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</si>
  <si>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</si>
  <si>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</si>
  <si>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</si>
  <si>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</si>
  <si>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</si>
  <si>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</si>
  <si>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</si>
  <si>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</si>
  <si>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</si>
  <si>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</si>
  <si>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</si>
  <si>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</si>
  <si>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</si>
  <si>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</si>
  <si>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</si>
  <si>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</si>
  <si>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</si>
  <si>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</si>
  <si>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</si>
  <si>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</si>
  <si>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</si>
  <si>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</si>
  <si>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</si>
  <si>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</si>
  <si>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</si>
  <si>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</si>
  <si>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</si>
  <si>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</si>
  <si>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</si>
  <si>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</si>
  <si>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</si>
  <si>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</si>
  <si>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</si>
  <si>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</si>
  <si>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</si>
  <si>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</si>
  <si>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</si>
  <si>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</si>
  <si>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</si>
  <si>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</si>
  <si>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</si>
  <si>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</si>
  <si>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</si>
  <si>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</si>
  <si>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</si>
  <si>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</si>
  <si>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</si>
  <si>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</si>
  <si>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</si>
  <si>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</si>
  <si>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</si>
  <si>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</si>
  <si>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</si>
  <si>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</si>
  <si>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</si>
  <si>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</si>
  <si>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</si>
  <si>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</si>
  <si>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</si>
  <si>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</si>
  <si>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</si>
  <si>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</si>
  <si>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</si>
  <si>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</si>
  <si>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</si>
  <si>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</si>
  <si>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</si>
  <si>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</si>
  <si>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</si>
  <si>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</si>
  <si>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</si>
  <si>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</si>
  <si>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</si>
  <si>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</si>
  <si>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</si>
  <si>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</si>
  <si>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</si>
  <si>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</si>
  <si>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</si>
  <si>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</si>
  <si>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</si>
  <si>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</si>
  <si>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</si>
  <si>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</si>
  <si>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</si>
  <si>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</si>
  <si>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</si>
  <si>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</si>
  <si>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</si>
  <si>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</si>
  <si>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</si>
  <si>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</si>
  <si>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</si>
  <si>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</si>
  <si>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</si>
  <si>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</si>
  <si>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</si>
  <si>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</si>
  <si>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</si>
  <si>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</si>
  <si>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</si>
  <si>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</si>
  <si>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</si>
  <si>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</si>
  <si>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</si>
  <si>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</si>
  <si>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</si>
  <si>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</si>
  <si>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</si>
  <si>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</si>
  <si>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</si>
  <si>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</si>
  <si>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</si>
  <si>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</si>
  <si>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</si>
  <si>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</si>
  <si>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</si>
  <si>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</si>
  <si>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</si>
  <si>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</si>
  <si>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</si>
  <si>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</si>
  <si>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</si>
  <si>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</si>
  <si>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</si>
  <si>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</si>
  <si>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</si>
  <si>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</si>
  <si>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</si>
  <si>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</si>
  <si>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</si>
  <si>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</si>
  <si>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</si>
  <si>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</si>
  <si>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</si>
  <si>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</si>
  <si>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</si>
  <si>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</si>
  <si>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</si>
  <si>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</si>
  <si>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</si>
  <si>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</si>
  <si>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</si>
  <si>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</si>
  <si>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</si>
  <si>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</si>
  <si>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</si>
  <si>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</si>
  <si>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</si>
  <si>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</si>
  <si>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</si>
  <si>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</si>
  <si>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</si>
  <si>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</si>
  <si>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</si>
  <si>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</si>
  <si>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</si>
  <si>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</si>
  <si>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</si>
  <si>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</si>
  <si>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</si>
  <si>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</si>
  <si>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</si>
  <si>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</si>
  <si>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</si>
  <si>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</si>
  <si>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</si>
  <si>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</si>
  <si>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</si>
  <si>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</si>
  <si>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</si>
  <si>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</si>
  <si>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</si>
  <si>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</si>
  <si>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</si>
  <si>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</si>
  <si>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</si>
  <si>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</si>
  <si>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</si>
  <si>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</si>
  <si>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</si>
  <si>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</si>
  <si>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</si>
  <si>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</si>
  <si>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</si>
  <si>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</si>
  <si>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</si>
  <si>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</si>
  <si>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</si>
  <si>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</si>
  <si>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</si>
  <si>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</si>
  <si>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</si>
  <si>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</si>
  <si>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</si>
  <si>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</si>
  <si>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</si>
  <si>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</si>
  <si>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</si>
  <si>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</si>
  <si>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</si>
  <si>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</si>
  <si>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</si>
  <si>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</si>
  <si>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</si>
  <si>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</si>
  <si>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</si>
  <si>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</si>
  <si>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</si>
  <si>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</si>
  <si>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</si>
  <si>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</si>
  <si>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</si>
  <si>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</si>
  <si>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</si>
  <si>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</si>
  <si>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</si>
  <si>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</si>
  <si>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</si>
  <si>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</si>
  <si>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</si>
  <si>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</si>
  <si>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</si>
  <si>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</si>
  <si>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</si>
  <si>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</si>
  <si>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</si>
  <si>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</si>
  <si>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</si>
  <si>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</si>
  <si>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</si>
  <si>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</si>
  <si>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</si>
  <si>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</si>
  <si>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</si>
  <si>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</si>
  <si>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</si>
  <si>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</si>
  <si>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</si>
  <si>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</si>
  <si>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</si>
  <si>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</si>
  <si>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</si>
  <si>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</si>
  <si>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</si>
  <si>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</si>
  <si>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</si>
  <si>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</si>
  <si>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</si>
  <si>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</si>
  <si>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</si>
  <si>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</si>
  <si>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</si>
  <si>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</si>
  <si>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</si>
  <si>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</si>
  <si>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</si>
  <si>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</si>
  <si>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</si>
  <si>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</si>
  <si>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</si>
  <si>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</si>
  <si>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</si>
  <si>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</si>
  <si>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</si>
  <si>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</si>
  <si>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</si>
  <si>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</si>
  <si>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</si>
  <si>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</si>
  <si>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</si>
  <si>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</si>
  <si>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</si>
  <si>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</si>
  <si>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</si>
  <si>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</si>
  <si>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</si>
  <si>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</si>
  <si>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</si>
  <si>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</si>
  <si>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</si>
  <si>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</si>
  <si>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</si>
  <si>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</si>
  <si>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</si>
  <si>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</si>
  <si>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</si>
  <si>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</si>
  <si>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</si>
  <si>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</si>
  <si>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</si>
  <si>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</si>
  <si>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</si>
  <si>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</si>
  <si>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</si>
  <si>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</si>
  <si>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</si>
  <si>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</si>
  <si>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</si>
  <si>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</si>
  <si>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</si>
  <si>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</si>
  <si>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</si>
  <si>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</si>
  <si>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</si>
  <si>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</si>
  <si>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</si>
  <si>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</si>
  <si>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</si>
  <si>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</si>
  <si>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</si>
  <si>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</si>
  <si>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</si>
  <si>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</si>
  <si>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</si>
  <si>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</si>
  <si>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</si>
  <si>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</si>
  <si>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</si>
  <si>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</si>
  <si>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</si>
  <si>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</si>
  <si>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</si>
  <si>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</si>
  <si>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</si>
  <si>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</si>
  <si>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</si>
  <si>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</si>
  <si>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</si>
  <si>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</si>
  <si>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</si>
  <si>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</si>
  <si>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</si>
  <si>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</si>
  <si>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</si>
  <si>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</si>
  <si>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</si>
  <si>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</si>
  <si>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</si>
  <si>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</si>
  <si>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</si>
  <si>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</si>
  <si>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</si>
  <si>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</si>
  <si>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</si>
  <si>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</si>
  <si>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</si>
  <si>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</si>
  <si>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</si>
  <si>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</si>
  <si>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</si>
  <si>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</si>
  <si>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</si>
  <si>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</si>
  <si>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</si>
  <si>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</si>
  <si>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</si>
  <si>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</si>
  <si>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</si>
  <si>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</si>
  <si>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</si>
  <si>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</si>
  <si>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</si>
  <si>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</si>
  <si>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</si>
  <si>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</si>
  <si>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</si>
  <si>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</si>
  <si>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</si>
  <si>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</si>
  <si>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</si>
  <si>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</si>
  <si>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</si>
  <si>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</si>
  <si>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</si>
  <si>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</si>
  <si>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</si>
  <si>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</si>
  <si>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</si>
  <si>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</si>
  <si>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</si>
  <si>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</si>
  <si>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</si>
  <si>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</si>
  <si>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</si>
  <si>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</si>
  <si>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</si>
  <si>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</si>
  <si>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</si>
  <si>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</si>
  <si>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</si>
  <si>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</si>
  <si>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</si>
  <si>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</si>
  <si>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</si>
  <si>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</si>
  <si>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</si>
  <si>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</si>
  <si>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</si>
  <si>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</si>
  <si>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</si>
  <si>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</si>
  <si>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</si>
  <si>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</si>
  <si>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</si>
  <si>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</si>
  <si>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</si>
  <si>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</si>
  <si>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</si>
  <si>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</si>
  <si>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</si>
  <si>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</si>
  <si>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</si>
  <si>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</si>
  <si>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</si>
  <si>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</si>
  <si>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</si>
  <si>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</si>
  <si>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</si>
  <si>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</si>
  <si>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</si>
  <si>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</si>
  <si>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</si>
  <si>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</si>
  <si>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</si>
  <si>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</si>
  <si>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</si>
  <si>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</si>
  <si>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</si>
  <si>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</si>
  <si>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</si>
  <si>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</si>
  <si>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</si>
  <si>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</si>
  <si>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</si>
  <si>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</si>
  <si>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</si>
  <si>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</si>
  <si>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</si>
  <si>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</si>
  <si>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</si>
  <si>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</si>
  <si>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</si>
  <si>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</si>
  <si>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</si>
  <si>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</si>
  <si>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</si>
  <si>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</si>
  <si>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</si>
  <si>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</si>
  <si>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</si>
  <si>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</si>
  <si>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</si>
  <si>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</si>
  <si>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</si>
  <si>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</si>
  <si>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</si>
  <si>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</si>
  <si>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</si>
  <si>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</si>
  <si>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</si>
  <si>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</si>
  <si>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</si>
  <si>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</si>
  <si>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</si>
  <si>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</si>
  <si>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</si>
  <si>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</si>
  <si>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</si>
  <si>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</si>
  <si>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</si>
  <si>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</si>
  <si>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</si>
  <si>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</si>
  <si>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</si>
  <si>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</si>
  <si>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</si>
  <si>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</si>
  <si>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</si>
  <si>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</si>
  <si>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</si>
  <si>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</si>
  <si>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</si>
  <si>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</si>
  <si>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</si>
  <si>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</si>
  <si>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</si>
  <si>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</si>
  <si>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</si>
  <si>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</si>
  <si>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</si>
  <si>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</si>
  <si>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</si>
  <si>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</si>
  <si>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</si>
  <si>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</si>
  <si>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</si>
  <si>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</si>
  <si>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</si>
  <si>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</si>
  <si>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</si>
  <si>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</si>
  <si>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</si>
  <si>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</si>
  <si>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</si>
  <si>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</si>
  <si>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</si>
  <si>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</si>
  <si>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</si>
  <si>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</si>
  <si>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</si>
  <si>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</si>
  <si>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</si>
  <si>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</si>
  <si>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</si>
  <si>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</si>
  <si>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</si>
  <si>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</si>
  <si>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</si>
  <si>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</si>
  <si>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</si>
  <si>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</si>
  <si>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</si>
  <si>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</si>
  <si>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</si>
  <si>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</si>
  <si>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</si>
  <si>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</si>
  <si>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</si>
  <si>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</si>
  <si>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</si>
  <si>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</si>
  <si>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</si>
  <si>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</si>
  <si>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</si>
  <si>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</si>
  <si>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</si>
  <si>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</si>
  <si>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</si>
  <si>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</si>
  <si>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</si>
  <si>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</si>
  <si>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</si>
  <si>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</si>
  <si>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</si>
  <si>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</si>
  <si>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</si>
  <si>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</si>
  <si>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</si>
  <si>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</si>
  <si>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</si>
  <si>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</si>
  <si>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</si>
  <si>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</si>
  <si>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</si>
  <si>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</si>
  <si>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</si>
  <si>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</si>
  <si>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</si>
  <si>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</si>
  <si>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</si>
  <si>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</si>
  <si>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</si>
  <si>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</si>
  <si>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</si>
  <si>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</si>
  <si>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</si>
  <si>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</si>
  <si>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</si>
  <si>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</si>
  <si>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</si>
  <si>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</si>
  <si>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</si>
  <si>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</si>
  <si>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</si>
  <si>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</si>
  <si>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</si>
  <si>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</si>
  <si>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</si>
  <si>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</si>
  <si>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</si>
  <si>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</si>
  <si>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</si>
  <si>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</si>
  <si>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</si>
  <si>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</si>
  <si>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</si>
  <si>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</si>
  <si>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</si>
  <si>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</si>
  <si>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</si>
  <si>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</si>
  <si>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</si>
  <si>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</si>
  <si>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</si>
  <si>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</si>
  <si>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</si>
  <si>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</si>
  <si>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</si>
  <si>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</si>
  <si>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</si>
  <si>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</si>
  <si>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</si>
  <si>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</si>
  <si>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</si>
  <si>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</si>
  <si>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</si>
  <si>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</si>
  <si>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</si>
  <si>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</si>
  <si>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</si>
  <si>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</si>
  <si>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</si>
  <si>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</si>
  <si>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</si>
  <si>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</si>
  <si>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</si>
  <si>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</si>
  <si>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</si>
  <si>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</si>
  <si>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</si>
  <si>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</si>
  <si>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</si>
  <si>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</si>
  <si>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</si>
  <si>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</si>
  <si>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</si>
  <si>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</si>
  <si>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</si>
  <si>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</si>
  <si>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</si>
  <si>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</si>
  <si>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</si>
  <si>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</si>
  <si>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</si>
  <si>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</si>
  <si>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</si>
  <si>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</si>
  <si>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</si>
  <si>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</si>
  <si>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</si>
  <si>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</si>
  <si>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</si>
  <si>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</si>
  <si>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</si>
  <si>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</si>
  <si>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</si>
  <si>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</si>
  <si>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</si>
  <si>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</si>
  <si>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</si>
  <si>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</si>
  <si>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</si>
  <si>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</si>
  <si>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</si>
  <si>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</si>
  <si>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</si>
  <si>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</si>
  <si>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</si>
  <si>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</si>
  <si>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</si>
  <si>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</si>
  <si>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</si>
  <si>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</si>
  <si>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</si>
  <si>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</si>
  <si>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</si>
  <si>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</si>
  <si>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</si>
  <si>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</si>
  <si>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</si>
  <si>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</si>
  <si>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</si>
  <si>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</si>
  <si>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</si>
  <si>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</si>
  <si>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</si>
  <si>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</si>
  <si>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</si>
  <si>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</si>
  <si>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</si>
  <si>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</si>
  <si>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</si>
  <si>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</si>
  <si>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</si>
  <si>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</si>
  <si>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</si>
  <si>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</si>
  <si>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</si>
  <si>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</si>
  <si>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</si>
  <si>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</si>
  <si>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</si>
  <si>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</si>
  <si>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</si>
  <si>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</si>
  <si>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</si>
  <si>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</si>
  <si>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</si>
  <si>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</si>
  <si>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</si>
  <si>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</si>
  <si>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</si>
  <si>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</si>
  <si>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</si>
  <si>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</si>
  <si>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</si>
  <si>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</si>
  <si>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</si>
  <si>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</si>
  <si>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</si>
  <si>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</si>
  <si>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</si>
  <si>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</si>
  <si>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</si>
  <si>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</si>
  <si>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</si>
  <si>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</si>
  <si>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</si>
  <si>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</si>
  <si>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</si>
  <si>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</si>
  <si>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</si>
  <si>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</si>
  <si>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</si>
  <si>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</si>
  <si>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</si>
  <si>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</si>
  <si>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</si>
  <si>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</si>
  <si>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</si>
  <si>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</si>
  <si>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</si>
  <si>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</si>
  <si>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</si>
  <si>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</si>
  <si>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</si>
  <si>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</si>
  <si>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</si>
  <si>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</si>
  <si>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</si>
  <si>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</si>
  <si>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</si>
  <si>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</si>
  <si>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</si>
  <si>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</si>
  <si>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</si>
  <si>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</si>
  <si>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</si>
  <si>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</si>
  <si>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</si>
  <si>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</si>
  <si>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</si>
  <si>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</si>
  <si>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</si>
  <si>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</si>
  <si>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</si>
  <si>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</si>
  <si>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</si>
  <si>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</si>
  <si>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</si>
  <si>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</si>
  <si>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</si>
  <si>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</si>
  <si>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</si>
  <si>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</si>
  <si>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</si>
  <si>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</si>
  <si>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</si>
  <si>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</si>
  <si>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</si>
  <si>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</si>
  <si>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</si>
  <si>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</si>
  <si>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</si>
  <si>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</si>
  <si>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</si>
  <si>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</si>
  <si>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</si>
  <si>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</si>
  <si>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</si>
  <si>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</si>
  <si>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</si>
  <si>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</si>
  <si>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</si>
  <si>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</si>
  <si>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</si>
  <si>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</si>
  <si>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</si>
  <si>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</si>
  <si>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</si>
  <si>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</si>
  <si>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</si>
  <si>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</si>
  <si>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</si>
  <si>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</si>
  <si>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</si>
  <si>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</si>
  <si>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</si>
  <si>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</si>
  <si>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</si>
  <si>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</si>
  <si>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</si>
  <si>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</si>
  <si>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</si>
  <si>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</si>
  <si>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</si>
  <si>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</si>
  <si>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</si>
  <si>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</si>
  <si>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</si>
  <si>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</si>
  <si>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</si>
  <si>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</si>
  <si>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</si>
  <si>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</si>
  <si>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</si>
  <si>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</si>
  <si>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</si>
  <si>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</si>
  <si>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</si>
  <si>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</si>
  <si>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</si>
  <si>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</si>
  <si>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</si>
  <si>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</si>
  <si>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</si>
  <si>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</si>
  <si>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</si>
  <si>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</si>
  <si>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</si>
  <si>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</si>
  <si>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</si>
  <si>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</si>
  <si>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</si>
  <si>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</si>
  <si>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</si>
  <si>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</si>
  <si>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</si>
  <si>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</si>
  <si>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</si>
  <si>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</si>
  <si>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</si>
  <si>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</si>
  <si>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</si>
  <si>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</si>
  <si>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</si>
  <si>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</si>
  <si>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</si>
  <si>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</si>
  <si>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</si>
  <si>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</si>
  <si>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</si>
  <si>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</si>
  <si>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</si>
  <si>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</si>
  <si>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</si>
  <si>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</si>
  <si>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</si>
  <si>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</si>
  <si>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</si>
  <si>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</si>
  <si>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</si>
  <si>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</si>
  <si>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</si>
  <si>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</si>
  <si>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</si>
  <si>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</si>
  <si>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</si>
  <si>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</si>
  <si>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</si>
  <si>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</si>
  <si>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</si>
  <si>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</si>
  <si>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</si>
  <si>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</si>
  <si>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</si>
  <si>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</si>
  <si>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</si>
  <si>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</si>
  <si>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</si>
  <si>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</si>
  <si>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</si>
  <si>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</si>
  <si>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</si>
  <si>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</si>
  <si>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</si>
  <si>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</si>
  <si>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</si>
  <si>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</si>
  <si>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</si>
  <si>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</si>
  <si>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</si>
  <si>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</si>
  <si>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</si>
  <si>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</si>
  <si>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</si>
  <si>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</si>
  <si>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</si>
  <si>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</si>
  <si>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</si>
  <si>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</si>
  <si>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</si>
  <si>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</si>
  <si>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</si>
  <si>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</si>
  <si>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</si>
  <si>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</si>
  <si>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</si>
  <si>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</si>
  <si>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</si>
  <si>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</si>
  <si>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</si>
  <si>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</si>
  <si>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</si>
  <si>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</si>
  <si>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</si>
  <si>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</si>
  <si>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</si>
  <si>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</si>
  <si>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</si>
  <si>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</si>
  <si>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</si>
  <si>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</si>
  <si>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</si>
  <si>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</si>
  <si>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</si>
  <si>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</si>
  <si>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</si>
  <si>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</si>
  <si>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</si>
  <si>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</si>
  <si>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</si>
  <si>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</si>
  <si>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</si>
  <si>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</si>
  <si>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</si>
  <si>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</si>
  <si>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</si>
  <si>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</si>
  <si>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</si>
  <si>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</si>
  <si>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</si>
  <si>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</si>
  <si>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</si>
  <si>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</si>
  <si>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</si>
  <si>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</si>
  <si>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</si>
  <si>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</si>
  <si>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</si>
  <si>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</si>
  <si>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</si>
  <si>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</si>
  <si>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</si>
  <si>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</si>
  <si>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</si>
  <si>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</si>
  <si>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</si>
  <si>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</si>
  <si>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</si>
  <si>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</si>
  <si>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</si>
  <si>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</si>
  <si>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</si>
  <si>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</si>
  <si>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</si>
  <si>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</si>
  <si>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</si>
  <si>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</si>
  <si>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</si>
  <si>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</si>
  <si>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</si>
  <si>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</si>
  <si>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</si>
  <si>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</si>
  <si>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</si>
  <si>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</si>
  <si>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</si>
  <si>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</si>
  <si>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</si>
  <si>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</si>
  <si>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</si>
  <si>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</si>
  <si>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</si>
  <si>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</si>
  <si>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</si>
  <si>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</si>
  <si>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</si>
  <si>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</si>
  <si>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</si>
  <si>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</si>
  <si>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</si>
  <si>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</si>
  <si>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</si>
  <si>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</si>
  <si>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</si>
  <si>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</si>
  <si>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</si>
  <si>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</si>
  <si>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</si>
  <si>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</si>
  <si>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</si>
  <si>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</si>
  <si>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</si>
  <si>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</si>
  <si>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</si>
  <si>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</si>
  <si>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</si>
  <si>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</si>
  <si>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</si>
  <si>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</si>
  <si>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</si>
  <si>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</si>
  <si>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</si>
  <si>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</si>
  <si>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</si>
  <si>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</si>
  <si>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</si>
  <si>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</si>
  <si>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</si>
  <si>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</si>
  <si>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</si>
  <si>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</si>
  <si>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</si>
  <si>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</si>
  <si>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</si>
  <si>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</si>
  <si>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</si>
  <si>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</si>
  <si>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</si>
  <si>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</si>
  <si>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</si>
  <si>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</si>
  <si>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</si>
  <si>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</si>
  <si>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</si>
  <si>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</si>
  <si>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</si>
  <si>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</si>
  <si>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</si>
  <si>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</si>
  <si>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</si>
  <si>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</si>
  <si>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</si>
  <si>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</si>
  <si>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</si>
  <si>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</si>
  <si>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</si>
  <si>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</si>
  <si>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</si>
  <si>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</si>
  <si>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</si>
  <si>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</si>
  <si>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</si>
  <si>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</si>
  <si>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</si>
  <si>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</si>
  <si>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</si>
  <si>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</si>
  <si>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</si>
  <si>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</si>
  <si>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</si>
  <si>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</si>
  <si>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</si>
  <si>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</si>
  <si>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</si>
  <si>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</si>
  <si>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</si>
  <si>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</si>
  <si>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</si>
  <si>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</si>
  <si>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</si>
  <si>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</si>
  <si>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</si>
  <si>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</si>
  <si>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</si>
  <si>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</si>
  <si>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</si>
  <si>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</si>
  <si>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</si>
  <si>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</si>
  <si>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</si>
  <si>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</si>
  <si>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</si>
  <si>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</si>
  <si>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</si>
  <si>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</si>
  <si>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</si>
  <si>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</si>
  <si>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</si>
  <si>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</si>
  <si>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</si>
  <si>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</si>
  <si>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</si>
  <si>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</si>
  <si>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</si>
  <si>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</si>
  <si>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</si>
  <si>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</si>
  <si>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</si>
  <si>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</si>
  <si>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</si>
  <si>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</si>
  <si>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</si>
  <si>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</si>
  <si>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</si>
  <si>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</si>
  <si>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</si>
  <si>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</si>
  <si>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</si>
  <si>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</si>
  <si>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</si>
  <si>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</si>
  <si>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</si>
  <si>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</si>
  <si>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</si>
  <si>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</si>
  <si>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</si>
  <si>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</si>
  <si>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</si>
  <si>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</si>
  <si>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</si>
  <si>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</si>
  <si>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</si>
  <si>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</si>
  <si>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</si>
  <si>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</si>
  <si>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</si>
  <si>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</si>
  <si>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</si>
  <si>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</si>
  <si>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</si>
  <si>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</si>
  <si>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</si>
  <si>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</si>
  <si>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</si>
  <si>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</si>
  <si>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</si>
  <si>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</si>
  <si>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</si>
  <si>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</si>
  <si>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</si>
  <si>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</si>
  <si>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</si>
  <si>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</si>
  <si>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</si>
  <si>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</si>
  <si>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</si>
  <si>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</si>
  <si>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</si>
  <si>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</si>
  <si>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</si>
  <si>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</si>
  <si>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</si>
  <si>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</si>
  <si>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</si>
  <si>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</si>
  <si>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</si>
  <si>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</si>
  <si>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</si>
  <si>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</si>
  <si>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</si>
  <si>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</si>
  <si>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</si>
  <si>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</si>
  <si>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</si>
  <si>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</si>
  <si>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</si>
  <si>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</si>
  <si>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</si>
  <si>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</si>
  <si>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</si>
  <si>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</si>
  <si>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</si>
  <si>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</si>
  <si>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</si>
  <si>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</si>
  <si>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</si>
  <si>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</si>
  <si>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</si>
  <si>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</si>
  <si>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</si>
  <si>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</si>
  <si>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</si>
  <si>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</si>
  <si>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</si>
  <si>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</si>
  <si>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</si>
  <si>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</si>
  <si>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</si>
  <si>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</si>
  <si>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</si>
  <si>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</si>
  <si>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</si>
  <si>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</si>
  <si>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</si>
  <si>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</si>
  <si>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</si>
  <si>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</si>
  <si>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</si>
  <si>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</si>
  <si>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</si>
  <si>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</si>
  <si>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</si>
  <si>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</si>
  <si>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</si>
  <si>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</si>
  <si>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</si>
  <si>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</si>
  <si>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</si>
  <si>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</si>
  <si>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</si>
  <si>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</si>
  <si>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</si>
  <si>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</si>
  <si>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</si>
  <si>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</si>
  <si>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</si>
  <si>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</si>
  <si>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</si>
  <si>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</si>
  <si>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</si>
  <si>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</si>
  <si>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</si>
  <si>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</si>
  <si>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</si>
  <si>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</si>
  <si>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</si>
  <si>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</si>
  <si>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</si>
  <si>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</si>
  <si>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</si>
  <si>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</si>
  <si>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</si>
  <si>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</si>
  <si>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</si>
  <si>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</si>
  <si>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</si>
  <si>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</si>
  <si>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</si>
  <si>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</si>
  <si>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</si>
  <si>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</si>
  <si>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</si>
  <si>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</si>
  <si>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</si>
  <si>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</si>
  <si>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</si>
  <si>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</si>
  <si>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</si>
  <si>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</si>
  <si>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</si>
  <si>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</si>
  <si>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</si>
  <si>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</si>
  <si>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</si>
  <si>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</si>
  <si>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</si>
  <si>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</si>
  <si>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</si>
  <si>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</si>
  <si>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</si>
  <si>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</si>
  <si>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</si>
  <si>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</si>
  <si>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</si>
  <si>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</si>
  <si>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</si>
  <si>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</si>
  <si>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</si>
  <si>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</si>
  <si>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</si>
  <si>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</si>
  <si>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</si>
  <si>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</si>
  <si>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</si>
  <si>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</si>
  <si>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</si>
  <si>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</si>
  <si>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</si>
  <si>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</si>
  <si>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</si>
  <si>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</si>
  <si>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</si>
  <si>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</si>
  <si>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</si>
  <si>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</si>
  <si>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</si>
  <si>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</si>
  <si>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</si>
  <si>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</si>
  <si>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</si>
  <si>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</si>
  <si>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</si>
  <si>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</si>
  <si>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</si>
  <si>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</si>
  <si>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</si>
  <si>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</si>
  <si>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</si>
  <si>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</si>
  <si>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</si>
  <si>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</si>
  <si>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</si>
  <si>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</si>
  <si>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</si>
  <si>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</si>
  <si>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</si>
  <si>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</si>
  <si>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</si>
  <si>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</si>
  <si>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</si>
  <si>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</si>
  <si>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</si>
  <si>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</si>
  <si>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</si>
  <si>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</si>
  <si>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</si>
  <si>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</si>
  <si>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</si>
  <si>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</si>
  <si>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</si>
  <si>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</si>
  <si>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</si>
  <si>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</si>
  <si>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</si>
  <si>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</si>
  <si>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</si>
  <si>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</si>
  <si>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</si>
  <si>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</si>
  <si>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</si>
  <si>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</si>
  <si>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</si>
  <si>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</si>
  <si>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</si>
  <si>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</si>
  <si>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</si>
  <si>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</si>
  <si>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</si>
  <si>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</si>
  <si>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</si>
  <si>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</si>
  <si>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</si>
  <si>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</si>
  <si>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</si>
  <si>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</si>
  <si>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</si>
  <si>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</si>
  <si>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</si>
  <si>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</si>
  <si>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</si>
  <si>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</si>
  <si>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</si>
  <si>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</si>
  <si>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</si>
  <si>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</si>
  <si>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</si>
  <si>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</si>
  <si>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</si>
  <si>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</si>
  <si>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</si>
  <si>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</si>
  <si>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</si>
  <si>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</si>
  <si>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</si>
  <si>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</si>
  <si>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</si>
  <si>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</si>
  <si>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</si>
  <si>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</si>
  <si>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</si>
  <si>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</si>
  <si>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</si>
  <si>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</si>
  <si>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</si>
  <si>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</si>
  <si>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</si>
  <si>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</si>
  <si>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</si>
  <si>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</si>
  <si>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</si>
  <si>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</si>
  <si>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</si>
  <si>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</si>
  <si>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</si>
  <si>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</si>
  <si>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</si>
  <si>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</si>
  <si>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</si>
  <si>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</si>
  <si>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</si>
  <si>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</si>
  <si>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</si>
  <si>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</si>
  <si>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</si>
  <si>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</si>
  <si>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</si>
  <si>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</si>
  <si>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</si>
  <si>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</si>
  <si>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</si>
  <si>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</si>
  <si>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</si>
  <si>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</si>
  <si>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</si>
  <si>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</si>
  <si>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</si>
  <si>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</si>
  <si>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</si>
  <si>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</si>
  <si>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</si>
  <si>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</si>
  <si>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</si>
  <si>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</si>
  <si>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</si>
  <si>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</si>
  <si>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</si>
  <si>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</si>
  <si>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</si>
  <si>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</si>
  <si>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</si>
  <si>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</si>
  <si>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</si>
  <si>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</si>
  <si>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</si>
  <si>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</si>
  <si>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</si>
  <si>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</si>
  <si>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</si>
  <si>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</si>
  <si>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</si>
  <si>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</si>
  <si>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</si>
  <si>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</si>
  <si>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</si>
  <si>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</si>
  <si>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</si>
  <si>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</si>
  <si>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</si>
  <si>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</si>
  <si>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</si>
  <si>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</si>
  <si>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</si>
  <si>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</si>
  <si>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</si>
  <si>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</si>
  <si>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</si>
  <si>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</si>
  <si>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</si>
  <si>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</si>
  <si>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</si>
  <si>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</si>
  <si>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</si>
  <si>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</si>
  <si>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</si>
  <si>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</si>
  <si>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</si>
  <si>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</si>
  <si>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</si>
  <si>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</si>
  <si>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</si>
  <si>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</si>
  <si>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</si>
  <si>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</si>
  <si>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</si>
  <si>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</si>
  <si>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</si>
  <si>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</si>
  <si>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</si>
  <si>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</si>
  <si>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</si>
  <si>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</si>
  <si>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</si>
  <si>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</si>
  <si>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</si>
  <si>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</si>
  <si>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</si>
  <si>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</si>
  <si>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</si>
  <si>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</si>
  <si>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</si>
  <si>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</si>
  <si>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</si>
  <si>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</si>
  <si>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</si>
  <si>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</si>
  <si>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</si>
  <si>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</si>
  <si>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</si>
  <si>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</si>
  <si>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</si>
  <si>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</si>
  <si>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</si>
  <si>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</si>
  <si>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</si>
  <si>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</si>
  <si>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</si>
  <si>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</si>
  <si>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</si>
  <si>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</si>
  <si>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</si>
  <si>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</si>
  <si>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</si>
  <si>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</si>
  <si>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</si>
  <si>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</si>
  <si>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</si>
  <si>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</si>
  <si>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</si>
  <si>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</si>
  <si>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</si>
  <si>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</si>
  <si>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</si>
  <si>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</si>
  <si>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</si>
  <si>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</si>
  <si>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</si>
  <si>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</si>
  <si>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</si>
  <si>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</si>
  <si>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</si>
  <si>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</si>
  <si>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</si>
  <si>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</si>
  <si>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</si>
  <si>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</si>
  <si>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</si>
  <si>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</si>
  <si>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</si>
  <si>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</si>
  <si>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</si>
  <si>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</si>
  <si>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</si>
  <si>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</si>
  <si>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</si>
  <si>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</si>
  <si>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</si>
  <si>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</si>
  <si>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</si>
  <si>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</si>
  <si>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</si>
  <si>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</si>
  <si>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</si>
  <si>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</si>
  <si>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</si>
  <si>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</si>
  <si>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</si>
  <si>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</si>
  <si>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</si>
  <si>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</si>
  <si>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</si>
  <si>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</si>
  <si>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</si>
  <si>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</si>
  <si>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</si>
  <si>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</si>
  <si>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</si>
  <si>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</si>
  <si>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</si>
  <si>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</si>
  <si>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</si>
  <si>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</si>
  <si>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</si>
  <si>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</si>
  <si>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</si>
  <si>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</si>
  <si>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</si>
  <si>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</si>
  <si>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</si>
  <si>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</si>
  <si>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</si>
  <si>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</si>
  <si>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</si>
  <si>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</si>
  <si>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</si>
  <si>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</si>
  <si>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</si>
  <si>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</si>
  <si>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</si>
  <si>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</si>
  <si>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</si>
  <si>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</si>
  <si>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</si>
  <si>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</si>
  <si>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</si>
  <si>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</si>
  <si>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</si>
  <si>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</si>
  <si>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</si>
  <si>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</si>
  <si>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</si>
  <si>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</si>
  <si>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</si>
  <si>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</si>
  <si>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</si>
  <si>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</si>
  <si>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</si>
  <si>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</si>
  <si>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</si>
  <si>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</si>
  <si>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</si>
  <si>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</si>
  <si>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</si>
  <si>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</si>
  <si>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</si>
  <si>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</si>
  <si>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</si>
  <si>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</si>
  <si>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</si>
  <si>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</si>
  <si>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</si>
  <si>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</si>
  <si>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</si>
  <si>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</si>
  <si>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</si>
  <si>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</si>
  <si>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</si>
  <si>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</si>
  <si>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</si>
  <si>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</si>
  <si>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</si>
  <si>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</si>
  <si>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</si>
  <si>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</si>
  <si>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</si>
  <si>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</si>
  <si>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</si>
  <si>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</si>
  <si>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</si>
  <si>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</si>
  <si>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</si>
  <si>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</si>
  <si>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</si>
  <si>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</si>
  <si>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</si>
  <si>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</si>
  <si>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</si>
  <si>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</si>
  <si>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</si>
  <si>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</si>
  <si>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</si>
  <si>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</si>
  <si>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</si>
  <si>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</si>
  <si>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</si>
  <si>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</si>
  <si>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</si>
  <si>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</si>
  <si>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</si>
  <si>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</si>
  <si>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</si>
  <si>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</si>
  <si>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</si>
  <si>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</si>
  <si>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</si>
  <si>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</si>
  <si>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</si>
  <si>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</si>
  <si>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</si>
  <si>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</si>
  <si>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</si>
  <si>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</si>
  <si>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</si>
  <si>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</si>
  <si>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</si>
  <si>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</si>
  <si>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</si>
  <si>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</si>
  <si>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</si>
  <si>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</si>
  <si>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</si>
  <si>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</si>
  <si>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</si>
  <si>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</si>
  <si>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</si>
  <si>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</si>
  <si>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</si>
  <si>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</si>
  <si>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</si>
  <si>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</si>
  <si>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</si>
  <si>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</si>
  <si>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</si>
  <si>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</si>
  <si>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</si>
  <si>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</si>
  <si>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</si>
  <si>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</si>
  <si>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</si>
  <si>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</si>
  <si>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</si>
  <si>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</si>
  <si>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</si>
  <si>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</si>
  <si>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</si>
  <si>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</si>
  <si>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</si>
  <si>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</si>
  <si>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</si>
  <si>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</si>
  <si>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</si>
  <si>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</si>
  <si>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</si>
  <si>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</si>
  <si>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</si>
  <si>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</si>
  <si>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</si>
  <si>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</si>
  <si>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</si>
  <si>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</si>
  <si>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</si>
  <si>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</si>
  <si>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</si>
  <si>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</si>
  <si>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</si>
  <si>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</si>
  <si>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</si>
  <si>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</si>
  <si>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</si>
  <si>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</si>
  <si>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</si>
  <si>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</si>
  <si>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</si>
  <si>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</si>
  <si>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</si>
  <si>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</si>
  <si>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</si>
  <si>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</si>
  <si>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</si>
  <si>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</si>
  <si>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</si>
  <si>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</si>
  <si>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</si>
  <si>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</si>
  <si>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</si>
  <si>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</si>
  <si>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</si>
  <si>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</si>
  <si>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</si>
  <si>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</si>
  <si>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</si>
  <si>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</si>
  <si>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</si>
  <si>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</si>
  <si>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</si>
  <si>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</si>
  <si>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</si>
  <si>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</si>
  <si>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</si>
  <si>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</si>
  <si>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</si>
  <si>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</si>
  <si>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</si>
  <si>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</si>
  <si>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</si>
  <si>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</si>
  <si>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</si>
  <si>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</si>
  <si>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</si>
  <si>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</si>
  <si>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</si>
  <si>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</si>
  <si>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</si>
  <si>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</si>
  <si>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</si>
  <si>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</si>
  <si>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</si>
  <si>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</si>
  <si>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</si>
  <si>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</si>
  <si>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</si>
  <si>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</si>
  <si>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</si>
  <si>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</si>
  <si>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</si>
  <si>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</si>
  <si>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</si>
  <si>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</si>
  <si>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</si>
  <si>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</si>
  <si>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</si>
  <si>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</si>
  <si>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</si>
  <si>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</si>
  <si>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</si>
  <si>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</si>
  <si>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</si>
  <si>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</si>
  <si>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</si>
  <si>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</si>
  <si>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</si>
  <si>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</si>
  <si>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</si>
  <si>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</si>
  <si>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</si>
  <si>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</si>
  <si>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</si>
  <si>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</si>
  <si>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</si>
  <si>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</si>
  <si>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</si>
  <si>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</si>
  <si>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</si>
  <si>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</si>
  <si>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</si>
  <si>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</si>
  <si>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</si>
  <si>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</si>
  <si>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</si>
  <si>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</si>
  <si>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</si>
  <si>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</si>
  <si>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</si>
  <si>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</si>
  <si>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</si>
  <si>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</si>
  <si>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</si>
  <si>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</si>
  <si>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</si>
  <si>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</si>
  <si>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</si>
  <si>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</si>
  <si>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</si>
  <si>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</si>
  <si>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</si>
  <si>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</si>
  <si>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</si>
  <si>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</si>
  <si>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</si>
  <si>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</si>
  <si>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</si>
  <si>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</si>
  <si>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</si>
  <si>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</si>
  <si>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</si>
  <si>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</si>
  <si>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</si>
  <si>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</si>
  <si>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</si>
  <si>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</si>
  <si>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</si>
  <si>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</si>
  <si>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</si>
  <si>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</si>
  <si>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</si>
  <si>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</si>
  <si>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</si>
  <si>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</si>
  <si>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</si>
  <si>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</si>
  <si>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</si>
  <si>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</si>
  <si>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</si>
  <si>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</si>
  <si>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</si>
  <si>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</si>
  <si>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</si>
  <si>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</si>
  <si>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</si>
  <si>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</si>
  <si>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</si>
  <si>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</si>
  <si>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</si>
  <si>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</si>
  <si>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</si>
  <si>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</si>
  <si>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</si>
  <si>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</si>
  <si>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</si>
  <si>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</si>
  <si>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</si>
  <si>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</si>
  <si>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</si>
  <si>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</si>
  <si>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</si>
  <si>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</si>
  <si>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</si>
  <si>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</si>
  <si>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</si>
  <si>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</si>
  <si>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</si>
  <si>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</si>
  <si>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</si>
  <si>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</si>
  <si>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</si>
  <si>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</si>
  <si>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</si>
  <si>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</si>
  <si>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</si>
  <si>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</si>
  <si>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</si>
  <si>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</si>
  <si>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</si>
  <si>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</si>
  <si>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</si>
  <si>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</si>
  <si>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</si>
  <si>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</si>
  <si>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</si>
  <si>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</si>
  <si>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</si>
  <si>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</si>
  <si>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</si>
  <si>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</si>
  <si>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</si>
  <si>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</si>
  <si>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</si>
  <si>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</si>
  <si>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</si>
  <si>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</si>
  <si>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</si>
  <si>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</si>
  <si>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</si>
  <si>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</si>
  <si>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</si>
  <si>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</si>
  <si>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</si>
  <si>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</si>
  <si>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</si>
  <si>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</si>
  <si>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</si>
  <si>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</si>
  <si>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</si>
  <si>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</si>
  <si>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</si>
  <si>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</si>
  <si>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</si>
  <si>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</si>
  <si>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</si>
  <si>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</si>
  <si>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</si>
  <si>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</si>
  <si>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</si>
  <si>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</si>
  <si>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</si>
  <si>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</si>
  <si>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</si>
  <si>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</si>
  <si>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</si>
  <si>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</si>
  <si>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</si>
  <si>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</si>
  <si>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</si>
  <si>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</si>
  <si>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</si>
  <si>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</si>
  <si>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</si>
  <si>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</si>
  <si>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</si>
  <si>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</si>
  <si>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</si>
  <si>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</si>
  <si>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</si>
  <si>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</si>
  <si>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</si>
  <si>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</si>
  <si>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</si>
  <si>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</si>
  <si>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</si>
  <si>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</si>
  <si>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</si>
  <si>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</si>
  <si>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</si>
  <si>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</si>
  <si>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</si>
  <si>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</si>
  <si>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</si>
  <si>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</si>
  <si>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</si>
  <si>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</si>
  <si>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</si>
  <si>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</si>
  <si>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</si>
  <si>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</si>
  <si>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</si>
  <si>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</si>
  <si>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</si>
  <si>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</si>
  <si>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</si>
  <si>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</si>
  <si>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</si>
  <si>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</si>
  <si>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</si>
  <si>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</si>
  <si>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</si>
  <si>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</si>
  <si>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</si>
  <si>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</si>
  <si>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</si>
  <si>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</si>
  <si>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</si>
  <si>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</si>
  <si>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</si>
  <si>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</si>
  <si>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</si>
  <si>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</si>
  <si>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</si>
  <si>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</si>
  <si>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</si>
  <si>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</si>
  <si>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</si>
  <si>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</si>
  <si>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</si>
  <si>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</si>
  <si>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</si>
  <si>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</si>
  <si>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</si>
  <si>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</si>
  <si>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</si>
  <si>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</si>
  <si>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</si>
  <si>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</si>
  <si>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</si>
  <si>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</si>
  <si>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</si>
  <si>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</si>
  <si>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</si>
  <si>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</si>
  <si>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</si>
  <si>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</si>
  <si>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</si>
  <si>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</si>
  <si>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</si>
  <si>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</si>
  <si>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</si>
  <si>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</si>
  <si>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</si>
  <si>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</si>
  <si>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</si>
  <si>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</si>
  <si>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</si>
  <si>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</si>
  <si>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</si>
  <si>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</si>
  <si>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</si>
  <si>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</si>
  <si>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</si>
  <si>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</si>
  <si>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</si>
  <si>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</si>
  <si>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</si>
  <si>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</si>
  <si>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</si>
  <si>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</si>
  <si>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</si>
  <si>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</si>
  <si>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</si>
  <si>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</si>
  <si>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</si>
  <si>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</si>
  <si>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</si>
  <si>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</si>
  <si>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</si>
  <si>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</si>
  <si>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</si>
  <si>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</si>
  <si>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</si>
  <si>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</si>
  <si>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</si>
  <si>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</si>
  <si>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</si>
  <si>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</si>
  <si>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</si>
  <si>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</si>
  <si>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</si>
  <si>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</si>
  <si>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</si>
  <si>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</si>
  <si>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</si>
  <si>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</si>
  <si>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</si>
  <si>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</si>
  <si>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</si>
  <si>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</si>
  <si>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</si>
  <si>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</si>
  <si>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</si>
  <si>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</si>
  <si>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</si>
  <si>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</si>
  <si>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</si>
  <si>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</si>
  <si>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</si>
  <si>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</si>
  <si>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</si>
  <si>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</si>
  <si>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</si>
  <si>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</si>
  <si>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</si>
  <si>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</si>
  <si>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</si>
  <si>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</si>
  <si>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</si>
  <si>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</si>
  <si>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</si>
  <si>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</si>
  <si>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</si>
  <si>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</si>
  <si>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</si>
  <si>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</si>
  <si>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</si>
  <si>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</si>
  <si>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</si>
  <si>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</si>
  <si>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</si>
  <si>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</si>
  <si>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</si>
  <si>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</si>
  <si>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</si>
  <si>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</si>
  <si>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</si>
  <si>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</si>
  <si>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</si>
  <si>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</si>
  <si>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</si>
  <si>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</si>
  <si>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</si>
  <si>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</si>
  <si>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</si>
  <si>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</si>
  <si>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</si>
  <si>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</si>
  <si>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</si>
  <si>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</si>
  <si>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</si>
  <si>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</si>
  <si>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</si>
  <si>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</si>
  <si>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</si>
  <si>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</si>
  <si>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</si>
  <si>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</si>
  <si>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</si>
  <si>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</si>
  <si>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</si>
  <si>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</si>
  <si>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</si>
  <si>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</si>
  <si>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</si>
  <si>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</si>
  <si>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</si>
  <si>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</si>
  <si>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</si>
  <si>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</si>
  <si>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</si>
  <si>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</si>
  <si>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</si>
  <si>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</si>
  <si>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</si>
  <si>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</si>
  <si>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</si>
  <si>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</si>
  <si>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</si>
  <si>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</si>
  <si>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</si>
  <si>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</si>
  <si>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</si>
  <si>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</si>
  <si>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</si>
  <si>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</si>
  <si>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</si>
  <si>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</si>
  <si>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</si>
  <si>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</si>
  <si>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</si>
  <si>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</si>
  <si>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</si>
  <si>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</si>
  <si>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</si>
  <si>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</si>
  <si>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</si>
  <si>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</si>
  <si>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</si>
  <si>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</si>
  <si>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</si>
  <si>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</si>
  <si>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</si>
  <si>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</si>
  <si>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</si>
  <si>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</si>
  <si>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</si>
  <si>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</si>
  <si>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</si>
  <si>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</si>
  <si>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</si>
  <si>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</si>
  <si>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</si>
  <si>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</si>
  <si>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</si>
  <si>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</si>
  <si>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</si>
  <si>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</si>
  <si>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</si>
  <si>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</si>
  <si>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</si>
  <si>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</si>
  <si>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</si>
  <si>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</si>
  <si>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</si>
  <si>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</si>
  <si>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</si>
  <si>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</si>
  <si>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</si>
  <si>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</si>
  <si>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</si>
  <si>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</si>
  <si>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</si>
  <si>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</si>
  <si>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</si>
  <si>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</si>
  <si>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</si>
  <si>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</si>
  <si>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</si>
  <si>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</si>
  <si>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</si>
  <si>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</si>
  <si>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</si>
  <si>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</si>
  <si>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</si>
  <si>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</si>
  <si>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</si>
  <si>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</si>
  <si>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</si>
  <si>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</si>
  <si>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</si>
  <si>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</si>
  <si>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</si>
  <si>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</si>
  <si>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</si>
  <si>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</si>
  <si>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</si>
  <si>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</si>
  <si>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</si>
  <si>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</si>
  <si>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</si>
  <si>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</si>
  <si>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</si>
  <si>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</si>
  <si>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</si>
  <si>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</si>
  <si>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</si>
  <si>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</si>
  <si>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</si>
  <si>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</si>
  <si>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</si>
  <si>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</si>
  <si>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</si>
  <si>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</si>
  <si>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</si>
  <si>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</si>
  <si>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</si>
  <si>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</si>
  <si>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</si>
  <si>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</si>
  <si>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</si>
  <si>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</si>
  <si>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</si>
  <si>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</si>
  <si>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</si>
  <si>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</si>
  <si>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</si>
  <si>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</si>
  <si>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</si>
  <si>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</si>
  <si>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</si>
  <si>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</si>
  <si>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</si>
  <si>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</si>
  <si>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</si>
  <si>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</si>
  <si>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</si>
  <si>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</si>
  <si>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</si>
  <si>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</si>
  <si>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</si>
  <si>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</si>
  <si>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</si>
  <si>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</si>
  <si>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</si>
  <si>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</si>
  <si>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</si>
  <si>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</si>
  <si>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</si>
  <si>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</si>
  <si>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</si>
  <si>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</si>
  <si>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</si>
  <si>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</si>
  <si>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</si>
  <si>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</si>
  <si>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</si>
  <si>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</si>
  <si>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</si>
  <si>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</si>
  <si>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</si>
  <si>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</si>
  <si>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</si>
  <si>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</si>
  <si>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</si>
  <si>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</si>
  <si>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</si>
  <si>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</si>
  <si>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</si>
  <si>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</si>
  <si>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</si>
  <si>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</si>
  <si>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</si>
  <si>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</si>
  <si>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</si>
  <si>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</si>
  <si>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</si>
  <si>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</si>
  <si>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</si>
  <si>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</si>
  <si>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</si>
  <si>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</si>
  <si>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</si>
  <si>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</si>
  <si>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</si>
  <si>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</si>
  <si>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</si>
  <si>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</si>
  <si>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</si>
  <si>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</si>
  <si>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</si>
  <si>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</si>
  <si>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</si>
  <si>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</si>
  <si>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</si>
  <si>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</si>
  <si>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</si>
  <si>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</si>
  <si>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</si>
  <si>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</si>
  <si>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</si>
  <si>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</si>
  <si>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</si>
  <si>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</si>
  <si>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</si>
  <si>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</si>
  <si>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</si>
  <si>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</si>
  <si>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</si>
  <si>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</si>
  <si>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</si>
  <si>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</si>
  <si>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</si>
  <si>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</si>
  <si>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</si>
  <si>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</si>
  <si>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</si>
  <si>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</si>
  <si>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</si>
  <si>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</si>
  <si>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</si>
  <si>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</si>
  <si>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</si>
  <si>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</si>
  <si>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</si>
  <si>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</si>
  <si>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</si>
  <si>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</si>
  <si>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</si>
  <si>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</si>
  <si>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</si>
  <si>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</si>
  <si>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</si>
  <si>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</si>
  <si>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</si>
  <si>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</si>
  <si>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</si>
  <si>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</si>
  <si>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</si>
  <si>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</si>
  <si>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</si>
  <si>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</si>
  <si>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</si>
  <si>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</si>
  <si>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</si>
  <si>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</si>
  <si>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</si>
  <si>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</si>
  <si>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</si>
  <si>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</si>
  <si>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</si>
  <si>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</si>
  <si>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</si>
  <si>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</si>
  <si>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</si>
  <si>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</si>
  <si>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</si>
  <si>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</si>
  <si>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</si>
  <si>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</si>
  <si>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</si>
  <si>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</si>
  <si>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</si>
  <si>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</si>
  <si>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</si>
  <si>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</si>
  <si>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</si>
  <si>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</si>
  <si>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</si>
  <si>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</si>
  <si>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</si>
  <si>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</si>
  <si>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</si>
  <si>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</si>
  <si>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</si>
  <si>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</si>
  <si>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</si>
  <si>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</si>
  <si>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</si>
  <si>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</si>
  <si>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</si>
  <si>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</si>
  <si>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</si>
  <si>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</si>
  <si>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</si>
  <si>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</si>
  <si>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</si>
  <si>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</si>
  <si>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</si>
  <si>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</si>
  <si>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</si>
  <si>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</si>
  <si>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</si>
  <si>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</si>
  <si>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</si>
  <si>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</si>
  <si>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</si>
  <si>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</si>
  <si>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</si>
  <si>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</si>
  <si>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</si>
  <si>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</si>
  <si>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</si>
  <si>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</si>
  <si>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</si>
  <si>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</si>
  <si>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</si>
  <si>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</si>
  <si>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</si>
  <si>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</si>
  <si>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</si>
  <si>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</si>
  <si>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</si>
  <si>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</si>
  <si>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</si>
  <si>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</si>
  <si>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</si>
  <si>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</si>
  <si>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</si>
  <si>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</si>
  <si>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</si>
  <si>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</si>
  <si>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</si>
  <si>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</si>
  <si>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</si>
  <si>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</si>
  <si>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</si>
  <si>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</si>
  <si>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</si>
  <si>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</si>
  <si>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</si>
  <si>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</si>
  <si>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</si>
  <si>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</si>
  <si>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</si>
  <si>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</si>
  <si>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</si>
  <si>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</si>
  <si>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</si>
  <si>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</si>
  <si>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</si>
  <si>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</si>
  <si>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</si>
  <si>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</si>
  <si>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</si>
  <si>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</si>
  <si>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</si>
  <si>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</si>
  <si>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</si>
  <si>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</si>
  <si>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</si>
  <si>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</si>
  <si>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</si>
  <si>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</si>
  <si>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</si>
  <si>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</si>
  <si>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</si>
  <si>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</si>
  <si>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</si>
  <si>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</si>
  <si>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</si>
  <si>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</si>
  <si>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</si>
  <si>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</si>
  <si>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</si>
  <si>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</si>
  <si>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</si>
  <si>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</si>
  <si>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</si>
  <si>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</si>
  <si>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</si>
  <si>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</si>
  <si>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</si>
  <si>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</si>
  <si>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</si>
  <si>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</si>
  <si>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</si>
  <si>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</si>
  <si>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</si>
  <si>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</si>
  <si>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</si>
  <si>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</si>
  <si>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</si>
  <si>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</si>
  <si>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</si>
  <si>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</si>
  <si>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</si>
  <si>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</si>
  <si>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</si>
  <si>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</si>
  <si>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</si>
  <si>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</si>
  <si>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</si>
  <si>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</si>
  <si>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</si>
  <si>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</si>
  <si>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</si>
  <si>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</si>
  <si>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</si>
  <si>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</si>
  <si>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</si>
  <si>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</si>
  <si>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</si>
  <si>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</si>
  <si>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</si>
  <si>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</si>
  <si>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</si>
  <si>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</si>
  <si>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</si>
  <si>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</si>
  <si>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</si>
  <si>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</si>
  <si>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</si>
  <si>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</si>
  <si>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</si>
  <si>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</si>
  <si>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</si>
  <si>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</si>
  <si>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</si>
  <si>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</si>
  <si>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</si>
  <si>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</si>
  <si>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</si>
  <si>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</si>
  <si>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</si>
  <si>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</si>
  <si>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</si>
  <si>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</si>
  <si>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</si>
  <si>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</si>
  <si>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</si>
  <si>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</si>
  <si>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</si>
  <si>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</si>
  <si>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</si>
  <si>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</si>
  <si>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</si>
  <si>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</si>
  <si>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</si>
  <si>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</si>
  <si>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</si>
  <si>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</si>
  <si>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</si>
  <si>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</si>
  <si>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</si>
  <si>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</si>
  <si>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</si>
  <si>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</si>
  <si>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</si>
  <si>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</si>
  <si>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</si>
  <si>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</si>
  <si>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</si>
  <si>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</si>
  <si>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</si>
  <si>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</si>
  <si>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</si>
  <si>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</si>
  <si>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</si>
  <si>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</si>
  <si>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</si>
  <si>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</si>
  <si>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</si>
  <si>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</si>
  <si>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</si>
  <si>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</si>
  <si>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</si>
  <si>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</si>
  <si>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</si>
  <si>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</si>
  <si>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</si>
  <si>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</si>
  <si>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</si>
  <si>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</si>
  <si>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</si>
  <si>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</si>
  <si>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</si>
  <si>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</si>
  <si>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</si>
  <si>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</si>
  <si>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</si>
  <si>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</si>
  <si>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</si>
  <si>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</si>
  <si>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</si>
  <si>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</si>
  <si>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</si>
  <si>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</si>
  <si>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</si>
  <si>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</si>
  <si>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</si>
  <si>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</si>
  <si>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</si>
  <si>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</si>
  <si>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</si>
  <si>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</si>
  <si>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</si>
  <si>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</si>
  <si>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</si>
  <si>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</si>
  <si>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</si>
  <si>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</si>
  <si>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</si>
  <si>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</si>
  <si>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</si>
  <si>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</si>
  <si>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</si>
  <si>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</si>
  <si>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</si>
  <si>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</si>
  <si>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</si>
  <si>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</si>
  <si>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</si>
  <si>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</si>
  <si>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</si>
  <si>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</si>
  <si>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</si>
  <si>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</si>
  <si>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</si>
  <si>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</si>
  <si>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</si>
  <si>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</si>
  <si>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</si>
  <si>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</si>
  <si>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</si>
  <si>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</si>
  <si>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</si>
  <si>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</si>
  <si>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</si>
  <si>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</si>
  <si>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</si>
  <si>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</si>
  <si>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</si>
  <si>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</si>
  <si>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</si>
  <si>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</si>
  <si>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</si>
  <si>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</si>
  <si>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</si>
  <si>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</si>
  <si>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</si>
  <si>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</si>
  <si>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</si>
  <si>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</si>
  <si>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</si>
  <si>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</si>
  <si>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</si>
  <si>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</si>
  <si>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</si>
  <si>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</si>
  <si>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</si>
  <si>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</si>
  <si>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</si>
  <si>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</si>
  <si>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</si>
  <si>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</si>
  <si>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</si>
  <si>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</si>
  <si>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</si>
  <si>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</si>
  <si>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</si>
  <si>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</si>
  <si>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</si>
  <si>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</si>
  <si>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</si>
  <si>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</si>
  <si>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</si>
  <si>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</si>
  <si>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</si>
  <si>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</si>
  <si>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</si>
  <si>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</si>
  <si>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</si>
  <si>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</si>
  <si>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</si>
  <si>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</si>
  <si>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</si>
  <si>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</si>
  <si>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</si>
  <si>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</si>
  <si>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</si>
  <si>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</si>
  <si>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</si>
  <si>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</si>
  <si>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</si>
  <si>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</si>
  <si>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</si>
  <si>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</si>
  <si>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</si>
  <si>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</si>
  <si>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</si>
  <si>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</si>
  <si>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</si>
  <si>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</si>
  <si>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</si>
  <si>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</si>
  <si>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</si>
  <si>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</si>
  <si>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</si>
  <si>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</si>
  <si>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</si>
  <si>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</si>
  <si>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</si>
  <si>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</si>
  <si>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</si>
  <si>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</si>
  <si>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</si>
  <si>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</si>
  <si>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</si>
  <si>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</si>
  <si>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</si>
  <si>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</si>
  <si>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</si>
  <si>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</si>
  <si>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</si>
  <si>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</si>
  <si>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</si>
  <si>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</si>
  <si>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</si>
  <si>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</si>
  <si>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</si>
  <si>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</si>
  <si>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</si>
  <si>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</si>
  <si>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</si>
  <si>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</si>
  <si>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</si>
  <si>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</si>
  <si>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</si>
  <si>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</si>
  <si>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</si>
  <si>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</si>
  <si>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</si>
  <si>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</si>
  <si>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</si>
  <si>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</si>
  <si>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</si>
  <si>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</si>
  <si>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</si>
  <si>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</si>
  <si>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</si>
  <si>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</si>
  <si>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</si>
  <si>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</si>
  <si>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</si>
  <si>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</si>
  <si>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</si>
  <si>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</si>
  <si>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</si>
  <si>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</si>
  <si>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</si>
  <si>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</si>
  <si>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</si>
  <si>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</si>
  <si>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</si>
  <si>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</si>
  <si>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</si>
  <si>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</si>
  <si>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</si>
  <si>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</si>
  <si>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</si>
  <si>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</si>
  <si>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</si>
  <si>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</si>
  <si>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</si>
  <si>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</si>
  <si>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</si>
  <si>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</si>
  <si>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</si>
  <si>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</si>
  <si>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</si>
  <si>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</si>
  <si>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</si>
  <si>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</si>
  <si>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</si>
  <si>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</si>
  <si>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</si>
  <si>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</si>
  <si>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</si>
  <si>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</si>
  <si>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</si>
  <si>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</si>
  <si>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</si>
  <si>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</si>
  <si>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</si>
  <si>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</si>
  <si>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</si>
  <si>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</si>
  <si>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</si>
  <si>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</si>
  <si>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</si>
  <si>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</si>
  <si>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</si>
  <si>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</si>
  <si>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</si>
  <si>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</si>
  <si>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</si>
  <si>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</si>
  <si>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</si>
  <si>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</si>
  <si>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</si>
  <si>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</si>
  <si>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</si>
  <si>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</si>
  <si>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</si>
  <si>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</si>
  <si>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</si>
  <si>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</si>
  <si>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</si>
  <si>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</si>
  <si>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</si>
  <si>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</si>
  <si>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</si>
  <si>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</si>
  <si>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</si>
  <si>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</si>
  <si>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</si>
  <si>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</si>
  <si>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</si>
  <si>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</si>
  <si>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</si>
  <si>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</si>
  <si>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</si>
  <si>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</si>
  <si>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</si>
  <si>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</si>
  <si>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</si>
  <si>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</si>
  <si>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</si>
  <si>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</si>
  <si>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</si>
  <si>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</si>
  <si>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</si>
  <si>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</si>
  <si>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</si>
  <si>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</si>
  <si>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</si>
  <si>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</si>
  <si>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</si>
  <si>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</si>
  <si>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</si>
  <si>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</si>
  <si>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</si>
  <si>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</si>
  <si>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</si>
  <si>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</si>
  <si>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</si>
  <si>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</si>
  <si>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</si>
  <si>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</si>
  <si>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</si>
  <si>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</si>
  <si>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</si>
  <si>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</si>
  <si>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</si>
  <si>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</si>
  <si>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</si>
  <si>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</si>
  <si>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</si>
  <si>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</si>
  <si>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</si>
  <si>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</si>
  <si>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</si>
  <si>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</si>
  <si>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</si>
  <si>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</si>
  <si>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</si>
  <si>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</si>
  <si>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</si>
  <si>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</si>
  <si>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</si>
  <si>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</si>
  <si>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</si>
  <si>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</si>
  <si>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</si>
  <si>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</si>
  <si>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</si>
  <si>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</si>
  <si>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</si>
  <si>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</si>
  <si>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</si>
  <si>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</si>
  <si>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</si>
  <si>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</si>
  <si>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</si>
  <si>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</si>
  <si>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</si>
  <si>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</si>
  <si>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</si>
  <si>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</si>
  <si>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</si>
  <si>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</si>
  <si>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</si>
  <si>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</si>
  <si>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</si>
  <si>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</si>
  <si>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</si>
  <si>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</si>
  <si>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</si>
  <si>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</si>
  <si>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</si>
  <si>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</si>
  <si>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</si>
  <si>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</si>
  <si>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</si>
  <si>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</si>
  <si>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</si>
  <si>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</si>
  <si>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</si>
  <si>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</si>
  <si>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</si>
  <si>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</si>
  <si>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</si>
  <si>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</si>
  <si>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</si>
  <si>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</si>
  <si>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</si>
  <si>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</si>
  <si>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</si>
  <si>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</si>
  <si>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</si>
  <si>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</si>
  <si>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</si>
  <si>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</si>
  <si>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</si>
  <si>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</si>
  <si>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</si>
  <si>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</si>
  <si>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</si>
  <si>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</si>
  <si>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</si>
  <si>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</si>
  <si>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</si>
  <si>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</si>
  <si>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</si>
  <si>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</si>
  <si>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</si>
  <si>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</si>
  <si>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</si>
  <si>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</si>
  <si>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</si>
  <si>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</si>
  <si>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</si>
  <si>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</si>
  <si>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</si>
  <si>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</si>
  <si>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</si>
  <si>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</si>
  <si>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</si>
  <si>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</si>
  <si>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</si>
  <si>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</si>
  <si>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</si>
  <si>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</si>
  <si>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</si>
  <si>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</si>
  <si>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</si>
  <si>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</si>
  <si>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</si>
  <si>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</si>
  <si>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</si>
  <si>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</si>
  <si>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</si>
  <si>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</si>
  <si>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</si>
  <si>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</si>
  <si>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</si>
  <si>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</si>
  <si>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</si>
  <si>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</si>
  <si>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</si>
  <si>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</si>
  <si>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</si>
  <si>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</si>
  <si>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</si>
  <si>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</si>
  <si>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</si>
  <si>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</si>
  <si>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</si>
  <si>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</si>
  <si>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</si>
  <si>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</si>
  <si>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</si>
  <si>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</si>
  <si>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</si>
  <si>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</si>
  <si>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</si>
  <si>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</si>
  <si>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</si>
  <si>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</si>
  <si>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</si>
  <si>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</si>
  <si>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</si>
  <si>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</si>
  <si>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</si>
  <si>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</si>
  <si>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</si>
  <si>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</si>
  <si>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</si>
  <si>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</si>
  <si>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</si>
  <si>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</si>
  <si>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</si>
  <si>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</si>
  <si>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</si>
  <si>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</si>
  <si>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</si>
  <si>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</si>
  <si>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</si>
  <si>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</si>
  <si>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</si>
  <si>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</si>
  <si>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</si>
  <si>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</si>
  <si>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</si>
  <si>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</si>
  <si>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</si>
  <si>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</si>
  <si>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</si>
  <si>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</si>
  <si>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</si>
  <si>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</si>
  <si>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</si>
  <si>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</si>
  <si>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</si>
  <si>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</si>
  <si>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</si>
  <si>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</si>
  <si>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</si>
  <si>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</si>
  <si>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</si>
  <si>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</si>
  <si>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</si>
  <si>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</si>
  <si>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</si>
  <si>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</si>
  <si>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</si>
  <si>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</si>
  <si>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</si>
  <si>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</si>
  <si>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</si>
  <si>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</si>
  <si>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</si>
  <si>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</si>
  <si>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</si>
  <si>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</si>
  <si>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</si>
  <si>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</si>
  <si>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</si>
  <si>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</si>
  <si>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</si>
  <si>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</si>
  <si>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</si>
  <si>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</si>
  <si>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</si>
  <si>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</si>
  <si>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</si>
  <si>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</si>
  <si>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</si>
  <si>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</si>
  <si>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</si>
  <si>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</si>
  <si>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</si>
  <si>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</si>
  <si>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</si>
  <si>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</si>
  <si>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</si>
  <si>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</si>
  <si>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</si>
  <si>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</si>
  <si>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</si>
  <si>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</si>
  <si>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</si>
  <si>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</si>
  <si>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</si>
  <si>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</si>
  <si>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</si>
  <si>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</si>
  <si>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</si>
  <si>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</si>
  <si>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</si>
  <si>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</si>
  <si>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</si>
  <si>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</si>
  <si>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</si>
  <si>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</si>
  <si>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</si>
  <si>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</si>
  <si>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</si>
  <si>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</si>
  <si>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</si>
  <si>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</si>
  <si>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</si>
  <si>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</si>
  <si>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</si>
  <si>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</si>
  <si>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</si>
  <si>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</si>
  <si>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</si>
  <si>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</si>
  <si>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</si>
  <si>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</si>
  <si>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</si>
  <si>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</si>
  <si>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</si>
  <si>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</si>
  <si>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</si>
  <si>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</si>
  <si>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</si>
  <si>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</si>
  <si>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</si>
  <si>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</si>
  <si>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</si>
  <si>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</si>
  <si>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</si>
  <si>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</si>
  <si>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</si>
  <si>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</si>
  <si>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</si>
  <si>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</si>
  <si>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</si>
  <si>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</si>
  <si>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</si>
  <si>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</si>
  <si>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</si>
  <si>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</si>
  <si>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</si>
  <si>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</si>
  <si>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</si>
  <si>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</si>
  <si>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</si>
  <si>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</si>
  <si>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</si>
  <si>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</si>
  <si>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</si>
  <si>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</si>
  <si>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</si>
  <si>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</si>
  <si>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</si>
  <si>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</si>
  <si>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</si>
  <si>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</si>
  <si>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</si>
  <si>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</si>
  <si>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</si>
  <si>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</si>
  <si>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</si>
  <si>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</si>
  <si>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</si>
  <si>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</si>
  <si>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</si>
  <si>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</si>
  <si>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</si>
  <si>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</si>
  <si>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</si>
  <si>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</si>
  <si>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</si>
  <si>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</si>
  <si>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</si>
  <si>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</si>
  <si>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</si>
  <si>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</si>
  <si>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</si>
  <si>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</si>
  <si>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</si>
  <si>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</si>
  <si>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</si>
  <si>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</si>
  <si>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</si>
  <si>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</si>
  <si>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</si>
  <si>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</si>
  <si>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</si>
  <si>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</si>
  <si>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</si>
  <si>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</si>
  <si>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</si>
  <si>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</si>
  <si>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</si>
  <si>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</si>
  <si>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</si>
  <si>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</si>
  <si>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</si>
  <si>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</si>
  <si>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</si>
  <si>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</si>
  <si>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</si>
  <si>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</si>
  <si>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</si>
  <si>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</si>
  <si>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</si>
  <si>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</si>
  <si>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</si>
  <si>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</si>
  <si>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</si>
  <si>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</si>
  <si>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</si>
  <si>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</si>
  <si>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</si>
  <si>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</si>
  <si>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</si>
  <si>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</si>
  <si>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</si>
  <si>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</si>
  <si>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</si>
  <si>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</si>
  <si>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</si>
  <si>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</si>
  <si>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</si>
  <si>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</si>
  <si>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</si>
  <si>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</si>
  <si>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</si>
  <si>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</si>
  <si>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</si>
  <si>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</si>
  <si>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</si>
  <si>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</si>
  <si>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</si>
  <si>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</si>
  <si>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</si>
  <si>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</si>
  <si>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</si>
  <si>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</si>
  <si>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</si>
  <si>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</si>
  <si>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</si>
  <si>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</si>
  <si>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</si>
  <si>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</si>
  <si>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</si>
  <si>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</si>
  <si>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</si>
  <si>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</si>
  <si>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</si>
  <si>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</si>
  <si>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</si>
  <si>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</si>
  <si>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</si>
  <si>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</si>
  <si>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</si>
  <si>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</si>
  <si>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</si>
  <si>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</si>
  <si>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</si>
  <si>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</si>
  <si>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</si>
  <si>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</si>
  <si>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</si>
  <si>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</si>
  <si>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</si>
  <si>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</si>
  <si>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</si>
  <si>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</si>
  <si>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</si>
  <si>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</si>
  <si>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</si>
  <si>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</si>
  <si>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</si>
  <si>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</si>
  <si>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</si>
  <si>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</si>
  <si>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</si>
  <si>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</si>
  <si>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</si>
  <si>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</si>
  <si>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</si>
  <si>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</si>
  <si>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</si>
  <si>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</si>
  <si>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</si>
  <si>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</si>
  <si>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</si>
  <si>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</si>
  <si>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</si>
  <si>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</si>
  <si>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</si>
  <si>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</si>
  <si>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</si>
  <si>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</si>
  <si>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</si>
  <si>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</si>
  <si>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</si>
  <si>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</si>
  <si>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</si>
  <si>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</si>
  <si>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</si>
  <si>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</si>
  <si>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</si>
  <si>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</si>
  <si>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</si>
  <si>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</si>
  <si>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</si>
  <si>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</si>
  <si>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</si>
  <si>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</si>
  <si>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</si>
  <si>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</si>
  <si>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</si>
  <si>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</si>
  <si>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</si>
  <si>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</si>
  <si>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</si>
  <si>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</si>
  <si>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</si>
  <si>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</si>
  <si>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</si>
  <si>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</si>
  <si>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</si>
  <si>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</si>
  <si>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</si>
  <si>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</si>
  <si>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</si>
  <si>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</si>
  <si>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</si>
  <si>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</si>
  <si>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</si>
  <si>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</si>
  <si>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</si>
  <si>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</si>
  <si>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</si>
  <si>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</si>
  <si>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</si>
  <si>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</si>
  <si>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</si>
  <si>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</si>
  <si>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</si>
  <si>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</si>
  <si>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</si>
  <si>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</si>
  <si>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</si>
  <si>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</si>
  <si>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</si>
  <si>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</si>
  <si>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</si>
  <si>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</si>
  <si>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</si>
  <si>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</si>
  <si>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</si>
  <si>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</si>
  <si>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</si>
  <si>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</si>
  <si>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</si>
  <si>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</si>
  <si>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</si>
  <si>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</si>
  <si>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</si>
  <si>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</si>
  <si>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</si>
  <si>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</si>
  <si>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</si>
  <si>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</si>
  <si>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</si>
  <si>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</si>
  <si>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</si>
  <si>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</si>
  <si>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</si>
  <si>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</si>
  <si>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</si>
  <si>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</si>
  <si>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</si>
  <si>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</si>
  <si>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</si>
  <si>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</si>
  <si>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</si>
  <si>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</si>
  <si>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</si>
  <si>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</si>
  <si>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</si>
  <si>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</si>
  <si>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</si>
  <si>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</si>
  <si>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</si>
  <si>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</si>
  <si>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</si>
  <si>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</si>
  <si>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</si>
  <si>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</si>
  <si>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</si>
  <si>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</si>
  <si>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</si>
  <si>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</si>
  <si>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</si>
  <si>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</si>
  <si>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</si>
  <si>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</si>
  <si>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</si>
  <si>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</si>
  <si>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</si>
  <si>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</si>
  <si>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</si>
  <si>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</si>
  <si>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</si>
  <si>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</si>
  <si>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</si>
  <si>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</si>
  <si>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</si>
  <si>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</si>
  <si>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</si>
  <si>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</si>
  <si>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</si>
  <si>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</si>
  <si>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</si>
  <si>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</si>
  <si>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</si>
  <si>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</si>
  <si>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</si>
  <si>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</si>
  <si>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</si>
  <si>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</si>
  <si>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</si>
  <si>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</si>
  <si>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</si>
  <si>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</si>
  <si>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</si>
  <si>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</si>
  <si>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</si>
  <si>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</si>
  <si>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</si>
  <si>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</si>
  <si>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</si>
  <si>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</si>
  <si>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</si>
  <si>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</si>
  <si>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</si>
  <si>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</si>
  <si>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</si>
  <si>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</si>
  <si>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</si>
  <si>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</si>
  <si>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</si>
  <si>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</si>
  <si>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</si>
  <si>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</si>
  <si>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</si>
  <si>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</si>
  <si>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</si>
  <si>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</si>
  <si>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</si>
  <si>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</si>
  <si>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</si>
  <si>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</si>
  <si>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</si>
  <si>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</si>
  <si>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</si>
  <si>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</si>
  <si>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</si>
  <si>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</si>
  <si>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</si>
  <si>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</si>
  <si>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</si>
  <si>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</si>
  <si>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</si>
  <si>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</si>
  <si>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</si>
  <si>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</si>
  <si>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</si>
  <si>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</si>
  <si>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</si>
  <si>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</si>
  <si>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</si>
  <si>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</si>
  <si>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</si>
  <si>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</si>
  <si>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</si>
  <si>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</si>
  <si>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</si>
  <si>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</si>
  <si>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</si>
  <si>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</si>
  <si>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</si>
  <si>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</si>
  <si>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</si>
  <si>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</si>
  <si>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</si>
  <si>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</si>
  <si>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</si>
  <si>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</si>
  <si>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</si>
  <si>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</si>
  <si>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</si>
  <si>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</si>
  <si>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</si>
  <si>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</si>
  <si>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</si>
  <si>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</si>
  <si>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</si>
  <si>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</si>
  <si>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</si>
  <si>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</si>
  <si>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</si>
  <si>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</si>
  <si>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</si>
  <si>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</si>
  <si>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</si>
  <si>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</si>
  <si>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</si>
  <si>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</si>
  <si>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</si>
  <si>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</si>
  <si>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</si>
  <si>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</si>
  <si>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</si>
  <si>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</si>
  <si>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</si>
  <si>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</si>
  <si>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</si>
  <si>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</si>
  <si>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</si>
  <si>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</si>
  <si>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</si>
  <si>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</si>
  <si>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</si>
  <si>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</si>
  <si>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</si>
  <si>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</si>
  <si>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</si>
  <si>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</si>
  <si>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</si>
  <si>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</si>
  <si>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</si>
  <si>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</si>
  <si>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</si>
  <si>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</si>
  <si>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</si>
  <si>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</si>
  <si>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</si>
  <si>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</si>
  <si>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</si>
  <si>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</si>
  <si>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</si>
  <si>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</si>
  <si>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</si>
  <si>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</si>
  <si>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</si>
  <si>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</si>
  <si>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</si>
  <si>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</si>
  <si>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</si>
  <si>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</si>
  <si>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</si>
  <si>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</si>
  <si>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</si>
  <si>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</si>
  <si>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</si>
  <si>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</si>
  <si>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</si>
  <si>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</si>
  <si>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</si>
  <si>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</si>
  <si>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</si>
  <si>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</si>
  <si>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</si>
  <si>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</si>
  <si>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</si>
  <si>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</si>
  <si>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</si>
  <si>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</si>
  <si>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</si>
  <si>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</si>
  <si>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</si>
  <si>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</si>
  <si>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</si>
  <si>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</si>
  <si>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</si>
  <si>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</si>
  <si>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</si>
  <si>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</si>
  <si>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</si>
  <si>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</si>
  <si>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</si>
  <si>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</si>
  <si>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</si>
  <si>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</si>
  <si>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</si>
  <si>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</si>
  <si>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</si>
  <si>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</si>
  <si>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</si>
  <si>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</si>
  <si>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</si>
  <si>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</si>
  <si>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</si>
  <si>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</si>
  <si>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</si>
  <si>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</si>
  <si>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</si>
  <si>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</si>
  <si>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</si>
  <si>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</si>
  <si>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</si>
  <si>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</si>
  <si>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</si>
  <si>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</si>
  <si>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</si>
  <si>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</si>
  <si>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</si>
  <si>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</si>
  <si>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</si>
  <si>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</si>
  <si>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</si>
  <si>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</si>
  <si>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</si>
  <si>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</si>
  <si>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</si>
  <si>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</si>
  <si>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</si>
  <si>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</si>
  <si>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</si>
  <si>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</si>
  <si>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</si>
  <si>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</si>
  <si>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</si>
  <si>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</si>
  <si>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</si>
  <si>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</si>
  <si>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</si>
  <si>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</si>
  <si>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</si>
  <si>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</si>
  <si>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</si>
  <si>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</si>
  <si>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</si>
  <si>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</si>
  <si>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</si>
  <si>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</si>
  <si>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</si>
  <si>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</si>
  <si>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</si>
  <si>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</si>
  <si>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</si>
  <si>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</si>
  <si>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</si>
  <si>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</si>
  <si>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</si>
  <si>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</si>
  <si>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</si>
  <si>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</si>
  <si>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</si>
  <si>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</si>
  <si>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</si>
  <si>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</si>
  <si>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</si>
  <si>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</si>
  <si>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</si>
  <si>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</si>
  <si>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</si>
  <si>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</si>
  <si>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</si>
  <si>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</si>
  <si>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</si>
  <si>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</si>
  <si>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</si>
  <si>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</si>
  <si>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</si>
  <si>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</si>
  <si>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</si>
  <si>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</si>
  <si>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</si>
  <si>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</si>
  <si>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</si>
  <si>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</si>
  <si>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</si>
  <si>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</si>
  <si>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</si>
  <si>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</si>
  <si>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</si>
  <si>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</si>
  <si>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</si>
  <si>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</si>
  <si>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</si>
  <si>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</si>
  <si>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</si>
  <si>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</si>
  <si>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</si>
  <si>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</si>
  <si>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</si>
  <si>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</si>
  <si>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</si>
  <si>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</si>
  <si>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</si>
  <si>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</si>
  <si>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</si>
  <si>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</si>
  <si>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</si>
  <si>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</si>
  <si>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</si>
  <si>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</si>
  <si>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</si>
  <si>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</si>
  <si>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</si>
  <si>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</si>
  <si>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</si>
  <si>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</si>
  <si>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</si>
  <si>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</si>
  <si>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</si>
  <si>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</si>
  <si>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</si>
  <si>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</si>
  <si>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</si>
  <si>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</si>
  <si>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</si>
  <si>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</si>
  <si>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</si>
  <si>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</si>
  <si>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</si>
  <si>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</si>
  <si>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</si>
  <si>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</si>
  <si>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</si>
  <si>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</si>
  <si>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</si>
  <si>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</si>
  <si>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</si>
  <si>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</si>
  <si>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</si>
  <si>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</si>
  <si>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</si>
  <si>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</si>
  <si>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</si>
  <si>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</si>
  <si>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</si>
  <si>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</si>
  <si>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</si>
  <si>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</si>
  <si>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</si>
  <si>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</si>
  <si>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</si>
  <si>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</si>
  <si>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</si>
  <si>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</si>
  <si>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</si>
  <si>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</si>
  <si>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</si>
  <si>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</si>
  <si>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</si>
  <si>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</si>
  <si>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</si>
  <si>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</si>
  <si>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</si>
  <si>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</si>
  <si>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</si>
  <si>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</si>
  <si>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</si>
  <si>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</si>
  <si>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</si>
  <si>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</si>
  <si>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</si>
  <si>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</si>
  <si>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</si>
  <si>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</si>
  <si>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</si>
  <si>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</si>
  <si>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</si>
  <si>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</si>
  <si>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</si>
  <si>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</si>
  <si>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</si>
  <si>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</si>
  <si>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</si>
  <si>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</si>
  <si>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</si>
  <si>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</si>
  <si>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</si>
  <si>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</si>
  <si>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</si>
  <si>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</si>
  <si>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</si>
  <si>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</si>
  <si>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</si>
  <si>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</si>
  <si>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</si>
  <si>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</si>
  <si>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</si>
  <si>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</si>
  <si>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</si>
  <si>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</si>
  <si>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</si>
  <si>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</si>
  <si>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</si>
  <si>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</si>
  <si>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</si>
  <si>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</si>
  <si>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</si>
  <si>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</si>
  <si>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</si>
  <si>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</si>
  <si>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</si>
  <si>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</si>
  <si>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</si>
  <si>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</si>
  <si>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</si>
  <si>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</si>
  <si>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</si>
  <si>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</si>
  <si>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</si>
  <si>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</si>
  <si>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</si>
  <si>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</si>
  <si>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</si>
  <si>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</si>
  <si>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</si>
  <si>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</si>
  <si>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</si>
  <si>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</si>
  <si>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</si>
  <si>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</si>
  <si>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</si>
  <si>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</si>
  <si>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</si>
  <si>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</si>
  <si>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</si>
  <si>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</si>
  <si>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</si>
  <si>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</si>
  <si>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</si>
  <si>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</si>
  <si>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</si>
  <si>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</si>
  <si>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</si>
  <si>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</si>
  <si>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</si>
  <si>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</si>
  <si>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</si>
  <si>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</si>
  <si>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</si>
  <si>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</si>
  <si>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</si>
  <si>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</si>
  <si>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</si>
  <si>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</si>
  <si>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</si>
  <si>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</si>
  <si>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</si>
  <si>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</si>
  <si>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</si>
  <si>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</si>
  <si>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</si>
  <si>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</si>
  <si>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</si>
  <si>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</si>
  <si>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</si>
  <si>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</si>
  <si>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</si>
  <si>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</si>
  <si>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</si>
  <si>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</si>
  <si>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</si>
  <si>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</si>
  <si>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</si>
  <si>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</si>
  <si>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</si>
  <si>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</si>
  <si>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</si>
  <si>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</si>
  <si>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</si>
  <si>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</si>
  <si>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</si>
  <si>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</si>
  <si>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</si>
  <si>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</si>
  <si>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</si>
  <si>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</si>
  <si>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</si>
  <si>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</si>
  <si>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</si>
  <si>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</si>
  <si>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</si>
  <si>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</si>
  <si>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</si>
  <si>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</si>
  <si>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</si>
  <si>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</si>
  <si>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</si>
  <si>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</si>
  <si>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</si>
  <si>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</si>
  <si>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</si>
  <si>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</si>
  <si>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</si>
  <si>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</si>
  <si>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</si>
  <si>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</si>
  <si>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</si>
  <si>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</si>
  <si>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</si>
  <si>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</si>
  <si>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</si>
  <si>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</si>
  <si>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</si>
  <si>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</si>
  <si>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</si>
  <si>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</si>
  <si>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</si>
  <si>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</si>
  <si>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</si>
  <si>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</si>
  <si>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</si>
  <si>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</si>
  <si>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</si>
  <si>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</si>
  <si>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</si>
  <si>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</si>
  <si>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</si>
  <si>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</si>
  <si>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</si>
  <si>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</si>
  <si>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</si>
  <si>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</si>
  <si>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</si>
  <si>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</si>
  <si>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</si>
  <si>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</si>
  <si>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</si>
  <si>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</si>
  <si>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</si>
  <si>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</si>
  <si>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</si>
  <si>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</si>
  <si>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</si>
  <si>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</si>
  <si>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</si>
  <si>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</si>
  <si>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</si>
  <si>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</si>
  <si>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</si>
  <si>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</si>
  <si>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</si>
  <si>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</si>
  <si>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</si>
  <si>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</si>
  <si>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</si>
  <si>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</si>
  <si>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</si>
  <si>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</si>
  <si>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</si>
  <si>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</si>
  <si>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</si>
  <si>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</si>
  <si>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</si>
  <si>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</si>
  <si>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</si>
  <si>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</si>
  <si>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</si>
  <si>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</si>
  <si>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</si>
  <si>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</si>
  <si>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</si>
  <si>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</si>
  <si>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</si>
  <si>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</si>
  <si>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</si>
  <si>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</si>
  <si>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</si>
  <si>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</si>
  <si>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</si>
  <si>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</si>
  <si>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</si>
  <si>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</si>
  <si>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</si>
  <si>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</si>
  <si>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</si>
  <si>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</si>
  <si>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</si>
  <si>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</si>
  <si>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</si>
  <si>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</si>
  <si>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</si>
  <si>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</si>
  <si>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</si>
  <si>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</si>
  <si>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</si>
  <si>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</si>
  <si>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</si>
  <si>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</si>
  <si>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</si>
  <si>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</si>
  <si>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</si>
  <si>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</si>
  <si>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</si>
  <si>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</si>
  <si>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</si>
  <si>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</si>
  <si>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</si>
  <si>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</si>
  <si>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</si>
  <si>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</si>
  <si>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</si>
  <si>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</si>
  <si>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</si>
  <si>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</si>
  <si>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</si>
  <si>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</si>
  <si>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</si>
  <si>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</si>
  <si>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</si>
  <si>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</si>
  <si>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</si>
  <si>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</si>
  <si>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</si>
  <si>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</si>
  <si>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</si>
  <si>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</si>
  <si>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</si>
  <si>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</si>
  <si>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</si>
  <si>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</si>
  <si>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</si>
  <si>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</si>
  <si>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</si>
  <si>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</si>
  <si>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</si>
  <si>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</si>
  <si>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</si>
  <si>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</si>
  <si>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</si>
  <si>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</si>
  <si>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</si>
  <si>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</si>
  <si>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</si>
  <si>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</si>
  <si>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</si>
  <si>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</si>
  <si>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</si>
  <si>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</si>
  <si>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</si>
  <si>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</si>
  <si>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</si>
  <si>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</si>
  <si>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</si>
  <si>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</si>
  <si>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</si>
  <si>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</si>
  <si>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</si>
  <si>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</si>
  <si>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</si>
  <si>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</si>
  <si>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</si>
  <si>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</si>
  <si>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</si>
  <si>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</si>
  <si>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</si>
  <si>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</si>
  <si>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</si>
  <si>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</si>
  <si>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</si>
  <si>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</si>
  <si>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</si>
  <si>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</si>
  <si>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</si>
  <si>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</si>
  <si>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</si>
  <si>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</si>
  <si>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</si>
  <si>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</si>
  <si>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</si>
  <si>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</si>
  <si>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</si>
  <si>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</si>
  <si>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</si>
  <si>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</si>
  <si>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</si>
  <si>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</si>
  <si>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</si>
  <si>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</si>
  <si>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</si>
  <si>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</si>
  <si>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</si>
  <si>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</si>
  <si>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</si>
  <si>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</si>
  <si>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</si>
  <si>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</si>
  <si>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</si>
  <si>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</si>
  <si>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</si>
  <si>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</si>
  <si>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</si>
  <si>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</si>
  <si>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</si>
  <si>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</si>
  <si>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</si>
  <si>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</si>
  <si>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</si>
  <si>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</si>
  <si>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</si>
  <si>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</si>
  <si>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</si>
  <si>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</si>
  <si>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</si>
  <si>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</si>
  <si>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</si>
  <si>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</si>
  <si>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</si>
  <si>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</si>
  <si>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</si>
  <si>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</si>
  <si>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</si>
  <si>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</si>
  <si>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</si>
  <si>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</si>
  <si>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</si>
  <si>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</si>
  <si>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</si>
  <si>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</si>
  <si>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</si>
  <si>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</si>
  <si>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</si>
  <si>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</si>
  <si>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</si>
  <si>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</si>
  <si>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</si>
  <si>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</si>
  <si>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</si>
  <si>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</si>
  <si>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</si>
  <si>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</si>
  <si>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</si>
  <si>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</si>
  <si>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</si>
  <si>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</si>
  <si>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</si>
  <si>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</si>
  <si>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</si>
  <si>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</si>
  <si>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</si>
  <si>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</si>
  <si>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</si>
  <si>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</si>
  <si>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</si>
  <si>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</si>
  <si>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</si>
  <si>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</si>
  <si>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</si>
  <si>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</si>
  <si>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</si>
  <si>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</si>
  <si>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</si>
  <si>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</si>
  <si>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</si>
  <si>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</si>
  <si>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</si>
  <si>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</si>
  <si>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</si>
  <si>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</si>
  <si>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</si>
  <si>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</si>
  <si>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</si>
  <si>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</si>
  <si>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</si>
  <si>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</si>
  <si>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</si>
  <si>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</si>
  <si>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</si>
  <si>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</si>
  <si>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</si>
  <si>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</si>
  <si>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</si>
  <si>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</si>
  <si>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</si>
  <si>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</si>
  <si>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</si>
  <si>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</si>
  <si>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</si>
  <si>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</si>
  <si>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</si>
  <si>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</si>
  <si>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</si>
  <si>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</si>
  <si>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</si>
  <si>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</si>
  <si>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</si>
  <si>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</si>
  <si>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</si>
  <si>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</si>
  <si>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</si>
  <si>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</si>
  <si>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</si>
  <si>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</si>
  <si>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</si>
  <si>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</si>
  <si>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</si>
  <si>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</si>
  <si>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</si>
  <si>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</si>
  <si>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</si>
  <si>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</si>
  <si>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</si>
  <si>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</si>
  <si>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</si>
  <si>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</si>
  <si>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</si>
  <si>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</si>
  <si>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</si>
  <si>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</si>
  <si>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</si>
  <si>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</si>
  <si>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</si>
  <si>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</si>
  <si>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</si>
  <si>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</si>
  <si>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</si>
  <si>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</si>
  <si>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</si>
  <si>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</si>
  <si>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</si>
  <si>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</si>
  <si>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</si>
  <si>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</si>
  <si>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</si>
  <si>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</si>
  <si>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</si>
  <si>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</si>
  <si>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</si>
  <si>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</si>
  <si>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</si>
  <si>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</si>
  <si>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</si>
  <si>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</si>
  <si>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</si>
  <si>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</si>
  <si>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</si>
  <si>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</si>
  <si>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</si>
  <si>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</si>
  <si>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</si>
  <si>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</si>
  <si>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</si>
  <si>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</si>
  <si>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</si>
  <si>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</si>
  <si>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</si>
  <si>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</si>
  <si>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</si>
  <si>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</si>
  <si>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</si>
  <si>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</si>
  <si>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</si>
  <si>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</si>
  <si>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</si>
  <si>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</si>
  <si>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</si>
  <si>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</si>
  <si>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</si>
  <si>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</si>
  <si>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</si>
  <si>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</si>
  <si>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</si>
  <si>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</si>
  <si>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</si>
  <si>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</si>
  <si>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</si>
  <si>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</si>
  <si>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</si>
  <si>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</si>
  <si>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</si>
  <si>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</si>
  <si>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</si>
  <si>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</si>
  <si>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</si>
  <si>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</si>
  <si>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</si>
  <si>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</si>
  <si>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</si>
  <si>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</si>
  <si>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</si>
  <si>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</si>
  <si>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</si>
  <si>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</si>
  <si>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</si>
  <si>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</si>
  <si>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</si>
  <si>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</si>
  <si>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</si>
  <si>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</si>
  <si>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</si>
  <si>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</si>
  <si>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</si>
  <si>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</si>
  <si>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</si>
  <si>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</si>
  <si>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</si>
  <si>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</si>
  <si>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</si>
  <si>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</si>
  <si>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</si>
  <si>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</si>
  <si>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</si>
  <si>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</si>
  <si>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</si>
  <si>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</si>
  <si>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</si>
  <si>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</si>
  <si>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</si>
  <si>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</si>
  <si>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</si>
  <si>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</si>
  <si>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</si>
  <si>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</si>
  <si>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</si>
  <si>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</si>
  <si>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</si>
  <si>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</si>
  <si>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</si>
  <si>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</si>
  <si>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</si>
  <si>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</si>
  <si>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</si>
  <si>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</si>
  <si>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</si>
  <si>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</si>
  <si>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</si>
  <si>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</si>
  <si>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</si>
  <si>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</si>
  <si>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</si>
  <si>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</si>
  <si>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</si>
  <si>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</si>
  <si>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</si>
  <si>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</si>
  <si>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</si>
  <si>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</si>
  <si>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</si>
  <si>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</si>
  <si>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</si>
  <si>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</si>
  <si>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</si>
  <si>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</si>
  <si>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</si>
  <si>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</si>
  <si>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</si>
  <si>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</si>
  <si>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</si>
  <si>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</si>
  <si>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</si>
  <si>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</si>
  <si>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</si>
  <si>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</si>
  <si>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</si>
  <si>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</si>
  <si>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</si>
  <si>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</si>
  <si>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</si>
  <si>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</si>
  <si>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</si>
  <si>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</si>
  <si>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</si>
  <si>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</si>
  <si>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</si>
  <si>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</si>
  <si>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</si>
  <si>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</si>
  <si>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</si>
  <si>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</si>
  <si>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</si>
  <si>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</si>
  <si>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</si>
  <si>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</si>
  <si>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</si>
  <si>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</si>
  <si>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</si>
  <si>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</si>
  <si>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</si>
  <si>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</si>
  <si>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</si>
  <si>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</si>
  <si>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</si>
  <si>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</si>
  <si>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</si>
  <si>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</si>
  <si>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</si>
  <si>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</si>
  <si>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</si>
  <si>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</si>
  <si>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</si>
  <si>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</si>
  <si>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</si>
  <si>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</si>
  <si>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</si>
  <si>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</si>
  <si>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</si>
  <si>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</si>
  <si>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</si>
  <si>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</si>
  <si>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</si>
  <si>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</si>
  <si>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</si>
  <si>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</si>
  <si>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</si>
  <si>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</si>
  <si>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</si>
  <si>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</si>
  <si>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</si>
  <si>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</si>
  <si>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</si>
  <si>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</si>
  <si>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</si>
  <si>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</si>
  <si>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</si>
  <si>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</si>
  <si>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</si>
  <si>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</si>
  <si>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</si>
  <si>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</si>
  <si>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</si>
  <si>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</si>
  <si>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</si>
  <si>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</si>
  <si>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</si>
  <si>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</si>
  <si>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</si>
  <si>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</si>
  <si>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</si>
  <si>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</si>
  <si>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</si>
  <si>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</si>
  <si>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</si>
  <si>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</si>
  <si>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</si>
  <si>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</si>
  <si>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</si>
  <si>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</si>
  <si>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</si>
  <si>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</si>
  <si>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</si>
  <si>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</si>
  <si>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</si>
  <si>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</si>
  <si>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</si>
  <si>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</si>
  <si>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</si>
  <si>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</si>
  <si>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</si>
  <si>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</si>
  <si>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</si>
  <si>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</si>
  <si>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</si>
  <si>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</si>
  <si>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</si>
  <si>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</si>
  <si>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</si>
  <si>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</si>
  <si>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</si>
  <si>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</si>
  <si>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</si>
  <si>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</si>
  <si>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</si>
  <si>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</si>
  <si>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</si>
  <si>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</si>
  <si>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</si>
  <si>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</si>
  <si>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</si>
  <si>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</si>
  <si>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</si>
  <si>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</si>
  <si>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</si>
  <si>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</si>
  <si>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</si>
  <si>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</si>
  <si>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</si>
  <si>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</si>
  <si>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</si>
  <si>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</si>
  <si>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</si>
  <si>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</si>
  <si>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</si>
  <si>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</si>
  <si>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</si>
  <si>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</si>
  <si>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</si>
  <si>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</si>
  <si>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</si>
  <si>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</si>
  <si>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</si>
  <si>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</si>
  <si>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</si>
  <si>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</si>
  <si>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</si>
  <si>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</si>
  <si>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</si>
  <si>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</si>
  <si>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</si>
  <si>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</si>
  <si>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</si>
  <si>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</si>
  <si>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</si>
  <si>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</si>
  <si>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</si>
  <si>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</si>
  <si>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</si>
  <si>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</si>
  <si>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</si>
  <si>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</si>
  <si>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</si>
  <si>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</si>
  <si>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</si>
  <si>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</si>
  <si>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</si>
  <si>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</si>
  <si>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</si>
  <si>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</si>
  <si>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</si>
  <si>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</si>
  <si>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</si>
  <si>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</si>
  <si>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</si>
  <si>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</si>
  <si>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</si>
  <si>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</si>
  <si>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</si>
  <si>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</si>
  <si>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</si>
  <si>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</si>
  <si>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</si>
  <si>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</si>
  <si>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</si>
  <si>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</si>
  <si>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</si>
  <si>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</si>
  <si>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</si>
  <si>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</si>
  <si>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</si>
  <si>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</si>
  <si>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</si>
  <si>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</si>
  <si>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</si>
  <si>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</si>
  <si>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</si>
  <si>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</si>
  <si>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</si>
  <si>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</si>
  <si>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</si>
  <si>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</si>
  <si>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</si>
  <si>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</si>
  <si>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</si>
  <si>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</si>
  <si>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</si>
  <si>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</si>
  <si>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</si>
  <si>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</si>
  <si>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</si>
  <si>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</si>
  <si>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</si>
  <si>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</si>
  <si>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</si>
  <si>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</si>
  <si>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</si>
  <si>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</si>
  <si>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</si>
  <si>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</si>
  <si>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</si>
  <si>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</si>
  <si>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</si>
  <si>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</si>
  <si>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</si>
  <si>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</si>
  <si>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</si>
  <si>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</si>
  <si>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</si>
  <si>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</si>
  <si>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</si>
  <si>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</si>
  <si>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</si>
  <si>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</si>
  <si>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</si>
  <si>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</si>
  <si>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</si>
  <si>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</si>
  <si>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</si>
  <si>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</si>
  <si>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</si>
  <si>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</si>
  <si>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</si>
  <si>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</si>
  <si>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</si>
  <si>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</si>
  <si>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</si>
  <si>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</si>
  <si>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</si>
  <si>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</si>
  <si>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</si>
  <si>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</si>
  <si>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</si>
  <si>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</si>
  <si>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</si>
  <si>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</si>
  <si>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</si>
  <si>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</si>
  <si>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</si>
  <si>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</si>
  <si>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</si>
  <si>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</si>
  <si>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</si>
  <si>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</si>
  <si>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</si>
  <si>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</si>
  <si>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</si>
  <si>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</si>
  <si>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</si>
  <si>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</si>
  <si>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</si>
  <si>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</si>
  <si>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</si>
  <si>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</si>
  <si>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</si>
  <si>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</si>
  <si>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</si>
  <si>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</si>
  <si>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</si>
  <si>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</si>
  <si>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</si>
  <si>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</si>
  <si>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</si>
  <si>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</si>
  <si>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</si>
  <si>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</si>
  <si>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</si>
  <si>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</si>
  <si>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</si>
  <si>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</si>
  <si>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</si>
  <si>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</si>
  <si>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</si>
  <si>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</si>
  <si>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</si>
  <si>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</si>
  <si>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</si>
  <si>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</si>
  <si>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</si>
  <si>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</si>
  <si>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</si>
  <si>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</si>
  <si>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</si>
  <si>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</si>
  <si>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</si>
  <si>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</si>
  <si>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</si>
  <si>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</si>
  <si>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</si>
  <si>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</si>
  <si>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</si>
  <si>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</si>
  <si>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</si>
  <si>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</si>
  <si>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</si>
  <si>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</si>
  <si>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</si>
  <si>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</si>
  <si>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</si>
  <si>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</si>
  <si>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</si>
  <si>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</si>
  <si>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</si>
  <si>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</si>
  <si>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</si>
  <si>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</si>
  <si>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</si>
  <si>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</si>
  <si>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</si>
  <si>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</si>
  <si>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</si>
  <si>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</si>
  <si>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</si>
  <si>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</si>
  <si>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</si>
  <si>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</si>
  <si>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</si>
  <si>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</si>
  <si>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</si>
  <si>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</si>
  <si>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</si>
  <si>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</si>
  <si>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</si>
  <si>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</si>
  <si>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</si>
  <si>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</si>
  <si>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</si>
  <si>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</si>
  <si>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</si>
  <si>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</si>
  <si>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</si>
  <si>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</si>
  <si>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</si>
  <si>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</si>
  <si>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</si>
  <si>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</si>
  <si>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</si>
  <si>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</si>
  <si>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</si>
  <si>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</si>
  <si>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</si>
  <si>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</si>
  <si>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</si>
  <si>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</si>
  <si>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</si>
  <si>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</si>
  <si>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</si>
  <si>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</si>
  <si>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</si>
  <si>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</si>
  <si>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</si>
  <si>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</si>
  <si>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</si>
  <si>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</si>
  <si>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</si>
  <si>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</si>
  <si>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</si>
  <si>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</si>
  <si>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</si>
  <si>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</si>
  <si>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</si>
  <si>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</si>
  <si>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</si>
  <si>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</si>
  <si>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</si>
  <si>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</si>
  <si>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</si>
  <si>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</si>
  <si>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</si>
  <si>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</si>
  <si>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</si>
  <si>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</si>
  <si>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</si>
  <si>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</si>
  <si>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</si>
  <si>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</si>
  <si>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</si>
  <si>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</si>
  <si>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</si>
  <si>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</si>
  <si>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</si>
  <si>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</si>
  <si>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</si>
  <si>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</si>
  <si>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</si>
  <si>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</si>
  <si>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</si>
  <si>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</si>
  <si>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</si>
  <si>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</si>
  <si>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</si>
  <si>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</si>
  <si>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</si>
  <si>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</si>
  <si>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</si>
  <si>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</si>
  <si>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</si>
  <si>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</si>
  <si>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</si>
  <si>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</si>
  <si>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</si>
  <si>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</si>
  <si>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</si>
  <si>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</si>
  <si>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</si>
  <si>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</si>
  <si>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</si>
  <si>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</si>
  <si>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</si>
  <si>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</si>
  <si>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</si>
  <si>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</si>
  <si>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</si>
  <si>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</si>
  <si>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</si>
  <si>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</si>
  <si>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</si>
  <si>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</si>
  <si>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</si>
  <si>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</si>
  <si>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</si>
  <si>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</si>
  <si>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</si>
  <si>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</si>
  <si>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</si>
  <si>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</si>
  <si>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</si>
  <si>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</si>
  <si>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</si>
  <si>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</si>
  <si>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</si>
  <si>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</si>
  <si>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</si>
  <si>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</si>
  <si>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</si>
  <si>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</si>
  <si>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</si>
  <si>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</si>
  <si>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</si>
  <si>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</si>
  <si>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</si>
  <si>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</si>
  <si>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</si>
  <si>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</si>
  <si>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</si>
  <si>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</si>
  <si>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</si>
  <si>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</si>
  <si>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</si>
  <si>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</si>
  <si>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</si>
  <si>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</si>
  <si>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</si>
  <si>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</si>
  <si>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</si>
  <si>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</si>
  <si>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</si>
  <si>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</si>
  <si>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</si>
  <si>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</si>
  <si>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</si>
  <si>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</si>
  <si>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</si>
  <si>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</si>
  <si>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</si>
  <si>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</si>
  <si>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</si>
  <si>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</si>
  <si>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</si>
  <si>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</si>
  <si>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</si>
  <si>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</si>
  <si>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</si>
  <si>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</si>
  <si>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</si>
  <si>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</si>
  <si>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</si>
  <si>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</si>
  <si>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</si>
  <si>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</si>
  <si>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</si>
  <si>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</si>
  <si>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</si>
  <si>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</si>
  <si>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</si>
  <si>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</si>
  <si>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</si>
  <si>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</si>
  <si>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</si>
  <si>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</si>
  <si>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</si>
  <si>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</si>
  <si>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</si>
  <si>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</si>
  <si>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</si>
  <si>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</si>
  <si>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</si>
  <si>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</si>
  <si>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</si>
  <si>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</si>
  <si>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</si>
  <si>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</si>
  <si>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</si>
  <si>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</si>
  <si>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</si>
  <si>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</si>
  <si>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</si>
  <si>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</si>
  <si>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</si>
  <si>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</si>
  <si>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</si>
  <si>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</si>
  <si>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</si>
  <si>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</si>
  <si>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</si>
  <si>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</si>
  <si>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</si>
  <si>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</si>
  <si>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</si>
  <si>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</si>
  <si>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</si>
  <si>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</si>
  <si>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</si>
  <si>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</si>
  <si>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</si>
  <si>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</si>
  <si>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</si>
  <si>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</si>
  <si>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</si>
  <si>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</si>
  <si>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</si>
  <si>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</si>
  <si>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</si>
  <si>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</si>
  <si>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</si>
  <si>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</si>
  <si>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</si>
  <si>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</si>
  <si>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</si>
  <si>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</si>
  <si>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</si>
  <si>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</si>
  <si>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</si>
  <si>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</si>
  <si>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</si>
  <si>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</si>
  <si>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</si>
  <si>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</si>
  <si>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</si>
  <si>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</si>
  <si>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</si>
  <si>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</si>
  <si>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</si>
  <si>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</si>
  <si>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</si>
  <si>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</si>
  <si>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</si>
  <si>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</si>
  <si>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</si>
  <si>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</si>
  <si>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</si>
  <si>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</si>
  <si>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</si>
  <si>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</si>
  <si>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</si>
  <si>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</si>
  <si>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</si>
  <si>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</si>
  <si>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</si>
  <si>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</si>
  <si>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</si>
  <si>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</si>
  <si>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</si>
  <si>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</si>
  <si>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</si>
  <si>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</si>
  <si>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</si>
  <si>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</si>
  <si>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</si>
  <si>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</si>
  <si>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</si>
  <si>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</si>
  <si>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</si>
  <si>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</si>
  <si>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</si>
  <si>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</si>
  <si>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</si>
  <si>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</si>
  <si>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</si>
  <si>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</si>
  <si>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</si>
  <si>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</si>
  <si>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</si>
  <si>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</si>
  <si>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</si>
  <si>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</si>
  <si>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</si>
  <si>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</si>
  <si>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</si>
  <si>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</si>
  <si>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</si>
  <si>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</si>
  <si>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</si>
  <si>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</si>
  <si>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</si>
  <si>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</si>
  <si>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</si>
  <si>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</si>
  <si>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</si>
  <si>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</si>
  <si>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</si>
  <si>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</si>
  <si>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</si>
  <si>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</si>
  <si>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</si>
  <si>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</si>
  <si>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</si>
  <si>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</si>
  <si>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</si>
  <si>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</si>
  <si>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</si>
  <si>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</si>
  <si>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</si>
  <si>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</si>
  <si>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</si>
  <si>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</si>
  <si>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</si>
  <si>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</si>
  <si>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</si>
  <si>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</si>
  <si>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</si>
  <si>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</si>
  <si>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</si>
  <si>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</si>
  <si>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</si>
  <si>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</si>
  <si>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</si>
  <si>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</si>
  <si>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</si>
  <si>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</si>
  <si>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</si>
  <si>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</si>
  <si>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</si>
  <si>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</si>
  <si>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</si>
  <si>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</si>
  <si>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</si>
  <si>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</si>
  <si>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</si>
  <si>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</si>
  <si>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</si>
  <si>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</si>
  <si>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</si>
  <si>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</si>
  <si>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</si>
  <si>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</si>
  <si>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</si>
  <si>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</si>
  <si>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</si>
  <si>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</si>
  <si>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</si>
  <si>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</si>
  <si>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</si>
  <si>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</si>
  <si>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</si>
  <si>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</si>
  <si>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</si>
  <si>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</si>
  <si>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</si>
  <si>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</si>
  <si>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</si>
  <si>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</si>
  <si>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</si>
  <si>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</si>
  <si>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</si>
  <si>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</si>
  <si>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</si>
  <si>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</si>
  <si>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</si>
  <si>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</si>
  <si>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</si>
  <si>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</si>
  <si>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</si>
  <si>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</si>
  <si>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</si>
  <si>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</si>
  <si>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</si>
  <si>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</si>
  <si>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</si>
  <si>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</si>
  <si>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</si>
  <si>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</si>
  <si>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</si>
  <si>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</si>
  <si>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</si>
  <si>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</si>
  <si>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</si>
  <si>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</si>
  <si>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</si>
  <si>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</si>
  <si>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</si>
  <si>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</si>
  <si>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</si>
  <si>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</si>
  <si>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</si>
  <si>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</si>
  <si>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</si>
  <si>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</si>
  <si>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</si>
  <si>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</si>
  <si>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</si>
  <si>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</si>
  <si>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</si>
  <si>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</si>
  <si>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</si>
  <si>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</si>
  <si>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</si>
  <si>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</si>
  <si>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</si>
  <si>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</si>
  <si>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</si>
  <si>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</si>
  <si>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</si>
  <si>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</si>
  <si>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</si>
  <si>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</si>
  <si>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</si>
  <si>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</si>
  <si>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</si>
  <si>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</si>
  <si>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</si>
  <si>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</si>
  <si>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</si>
  <si>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</si>
  <si>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</si>
  <si>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</si>
  <si>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</si>
  <si>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</si>
  <si>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</si>
  <si>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</si>
  <si>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</si>
  <si>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</si>
  <si>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</si>
  <si>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</si>
  <si>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</si>
  <si>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</si>
  <si>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</si>
  <si>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</si>
  <si>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</si>
  <si>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</si>
  <si>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</si>
  <si>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</si>
  <si>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</si>
  <si>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</si>
  <si>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</si>
  <si>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</si>
  <si>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</si>
  <si>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</si>
  <si>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</si>
  <si>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</si>
  <si>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</si>
  <si>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</si>
  <si>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</si>
  <si>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</si>
  <si>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</si>
  <si>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</si>
  <si>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</si>
  <si>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</si>
  <si>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</si>
  <si>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</si>
  <si>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</si>
  <si>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</si>
  <si>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</si>
  <si>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</si>
  <si>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</si>
  <si>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</si>
  <si>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</si>
  <si>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</si>
  <si>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</si>
  <si>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</si>
  <si>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</si>
  <si>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</si>
  <si>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</si>
  <si>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</si>
  <si>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</si>
  <si>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</si>
  <si>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</si>
  <si>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</si>
  <si>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</si>
  <si>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</si>
  <si>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</si>
  <si>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</si>
  <si>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</si>
  <si>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</si>
  <si>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</si>
  <si>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</si>
  <si>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</si>
  <si>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</si>
  <si>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</si>
  <si>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</si>
  <si>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</si>
  <si>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</si>
  <si>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</si>
  <si>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</si>
  <si>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</si>
  <si>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</si>
  <si>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</si>
  <si>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</si>
  <si>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</si>
  <si>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</si>
  <si>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</si>
  <si>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</si>
  <si>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</si>
  <si>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</si>
  <si>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</si>
  <si>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</si>
  <si>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</si>
  <si>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</si>
  <si>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</si>
  <si>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</si>
  <si>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</si>
  <si>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</si>
  <si>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</si>
  <si>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</si>
  <si>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</si>
  <si>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</si>
  <si>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</si>
  <si>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</si>
  <si>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</si>
  <si>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</si>
  <si>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</si>
  <si>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</si>
  <si>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</si>
  <si>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</si>
  <si>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</si>
  <si>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</si>
  <si>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</si>
  <si>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</si>
  <si>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</si>
  <si>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</si>
  <si>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</si>
  <si>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</si>
  <si>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</si>
  <si>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</si>
  <si>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</si>
  <si>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</si>
  <si>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</si>
  <si>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</si>
  <si>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</si>
  <si>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</si>
  <si>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</si>
  <si>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</si>
  <si>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</si>
  <si>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</si>
  <si>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</si>
  <si>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</si>
  <si>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</si>
  <si>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</si>
  <si>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</si>
  <si>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</si>
  <si>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</si>
  <si>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</si>
  <si>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</si>
  <si>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</si>
  <si>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</si>
  <si>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</si>
  <si>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</si>
  <si>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</si>
  <si>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</si>
  <si>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</si>
  <si>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</si>
  <si>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</si>
  <si>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</si>
  <si>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</si>
  <si>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</si>
  <si>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</si>
  <si>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</si>
  <si>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</si>
  <si>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</si>
  <si>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</si>
  <si>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</si>
  <si>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</si>
  <si>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</si>
  <si>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</si>
  <si>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</si>
  <si>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</si>
  <si>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</si>
  <si>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</si>
  <si>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</si>
  <si>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</si>
  <si>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</si>
  <si>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</si>
  <si>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</si>
  <si>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</si>
  <si>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</si>
  <si>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</si>
  <si>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</si>
  <si>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</si>
  <si>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</si>
  <si>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</si>
  <si>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</si>
  <si>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</si>
  <si>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</si>
  <si>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</si>
  <si>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</si>
  <si>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</si>
  <si>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</si>
  <si>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</si>
  <si>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</si>
  <si>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</si>
  <si>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</si>
  <si>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</si>
  <si>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</si>
  <si>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</si>
  <si>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</si>
  <si>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</si>
  <si>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</si>
  <si>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</si>
  <si>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</si>
  <si>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</si>
  <si>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</si>
  <si>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</si>
  <si>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</si>
  <si>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</si>
  <si>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</si>
  <si>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</si>
  <si>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</si>
  <si>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</si>
  <si>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</si>
  <si>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</si>
  <si>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</si>
  <si>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</si>
  <si>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</si>
  <si>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</si>
  <si>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</si>
  <si>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</si>
  <si>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</si>
  <si>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</si>
  <si>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</si>
  <si>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</si>
  <si>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</si>
  <si>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</si>
  <si>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</si>
  <si>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</si>
  <si>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</si>
  <si>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</si>
  <si>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</si>
  <si>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</si>
  <si>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</si>
  <si>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</si>
  <si>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</si>
  <si>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</si>
  <si>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</si>
  <si>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</si>
  <si>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</si>
  <si>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</si>
  <si>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</si>
  <si>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</si>
  <si>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</si>
  <si>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</si>
  <si>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</si>
  <si>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</si>
  <si>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</si>
  <si>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</si>
  <si>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</si>
  <si>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</si>
  <si>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</si>
  <si>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</si>
  <si>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</si>
  <si>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</si>
  <si>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</si>
  <si>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</si>
  <si>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</si>
  <si>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</si>
  <si>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</si>
  <si>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</si>
  <si>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</si>
  <si>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</si>
  <si>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</si>
  <si>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</si>
  <si>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</si>
  <si>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</si>
  <si>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</si>
  <si>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</si>
  <si>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</si>
  <si>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</si>
  <si>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</si>
  <si>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</si>
  <si>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</si>
  <si>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</si>
  <si>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</si>
  <si>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</si>
  <si>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</si>
  <si>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</si>
  <si>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</si>
  <si>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</si>
  <si>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</si>
  <si>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</si>
  <si>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</si>
  <si>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</si>
  <si>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</si>
  <si>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</si>
  <si>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</si>
  <si>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</si>
  <si>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</si>
  <si>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</si>
  <si>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</si>
  <si>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</si>
  <si>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</si>
  <si>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</si>
  <si>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</si>
  <si>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</si>
  <si>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</si>
  <si>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</si>
  <si>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</si>
  <si>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</si>
  <si>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</si>
  <si>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</si>
  <si>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</si>
  <si>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</si>
  <si>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</si>
  <si>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</si>
  <si>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</si>
  <si>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</si>
  <si>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</si>
  <si>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</si>
  <si>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</si>
  <si>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</si>
  <si>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</si>
  <si>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</si>
  <si>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</si>
  <si>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</si>
  <si>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</si>
  <si>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</si>
  <si>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</si>
  <si>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</si>
  <si>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</si>
  <si>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</si>
  <si>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</si>
  <si>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</si>
  <si>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</si>
  <si>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</si>
  <si>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</si>
  <si>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</si>
  <si>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</si>
  <si>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</si>
  <si>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</si>
  <si>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</si>
  <si>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</si>
  <si>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</si>
  <si>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</si>
  <si>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</si>
  <si>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</si>
  <si>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</si>
  <si>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</si>
  <si>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</si>
  <si>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</si>
  <si>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</si>
  <si>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</si>
  <si>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</si>
  <si>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</si>
  <si>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</si>
  <si>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</si>
  <si>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</si>
  <si>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</si>
  <si>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</si>
  <si>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</si>
  <si>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</si>
  <si>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</si>
  <si>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</si>
  <si>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</si>
  <si>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</si>
  <si>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</si>
  <si>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</si>
  <si>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</si>
  <si>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</si>
  <si>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</si>
  <si>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</si>
  <si>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</si>
  <si>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</si>
  <si>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</si>
  <si>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</si>
  <si>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</si>
  <si>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</si>
  <si>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</si>
  <si>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</si>
  <si>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</si>
  <si>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</si>
  <si>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</si>
  <si>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</si>
  <si>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</si>
  <si>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</si>
  <si>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</si>
  <si>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</si>
  <si>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</si>
  <si>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</si>
  <si>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</si>
  <si>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</si>
  <si>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</si>
  <si>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</si>
  <si>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</si>
  <si>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</si>
  <si>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</si>
  <si>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</si>
  <si>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</si>
  <si>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</si>
  <si>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</si>
  <si>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</si>
  <si>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</si>
  <si>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</si>
  <si>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</si>
  <si>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</si>
  <si>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</si>
  <si>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</si>
  <si>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</si>
  <si>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</si>
  <si>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</si>
  <si>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</si>
  <si>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</si>
  <si>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</si>
  <si>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</si>
  <si>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</si>
  <si>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</si>
  <si>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</si>
  <si>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</si>
  <si>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</si>
  <si>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</si>
  <si>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</si>
  <si>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</si>
  <si>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</si>
  <si>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</si>
  <si>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</si>
  <si>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</si>
  <si>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</si>
  <si>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</si>
  <si>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</si>
  <si>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</si>
  <si>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</si>
  <si>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</si>
  <si>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</si>
  <si>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</si>
  <si>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</si>
  <si>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</si>
  <si>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</si>
  <si>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</si>
  <si>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</si>
  <si>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</si>
  <si>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</si>
  <si>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</si>
  <si>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</si>
  <si>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</si>
  <si>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</si>
  <si>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</si>
  <si>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</si>
  <si>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</si>
  <si>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</si>
  <si>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</si>
  <si>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</si>
  <si>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</si>
  <si>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</si>
  <si>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</si>
  <si>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</si>
  <si>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</si>
  <si>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</si>
  <si>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</si>
  <si>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</si>
  <si>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</si>
  <si>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</si>
  <si>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</si>
  <si>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</si>
  <si>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</si>
  <si>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</si>
  <si>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</si>
  <si>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</si>
  <si>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</si>
  <si>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</si>
  <si>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</si>
  <si>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</si>
  <si>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</si>
  <si>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</si>
  <si>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</si>
  <si>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</si>
  <si>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</si>
  <si>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</si>
  <si>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</si>
  <si>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</si>
  <si>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</si>
  <si>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</si>
  <si>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</si>
  <si>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</si>
  <si>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</si>
  <si>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</si>
  <si>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</si>
  <si>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</si>
  <si>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</si>
  <si>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</si>
  <si>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</si>
  <si>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</si>
  <si>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</si>
  <si>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</si>
  <si>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</si>
  <si>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</si>
  <si>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</si>
  <si>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</si>
  <si>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</si>
  <si>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</si>
  <si>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</si>
  <si>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</si>
  <si>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</si>
  <si>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</si>
  <si>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</si>
  <si>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</si>
  <si>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</si>
  <si>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</si>
  <si>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</si>
  <si>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</si>
  <si>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</si>
  <si>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</si>
  <si>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</si>
  <si>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</si>
  <si>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</si>
  <si>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</si>
  <si>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</si>
  <si>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</si>
  <si>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</si>
  <si>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</si>
  <si>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</si>
  <si>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</si>
  <si>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</si>
  <si>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</si>
  <si>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</si>
  <si>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</si>
  <si>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</si>
  <si>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</si>
  <si>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</si>
  <si>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</si>
  <si>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</si>
  <si>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</si>
  <si>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</si>
  <si>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</si>
  <si>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</si>
  <si>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</si>
  <si>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</si>
  <si>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</si>
  <si>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</si>
  <si>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</si>
  <si>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</si>
  <si>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</si>
  <si>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</si>
  <si>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</si>
  <si>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</si>
  <si>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</si>
  <si>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</si>
  <si>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</si>
  <si>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</si>
  <si>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</si>
  <si>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</si>
  <si>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</si>
  <si>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</si>
  <si>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</si>
  <si>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</si>
  <si>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</si>
  <si>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</si>
  <si>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</si>
  <si>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</si>
  <si>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</si>
  <si>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</si>
  <si>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</si>
  <si>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</si>
  <si>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</si>
  <si>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</si>
  <si>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</si>
  <si>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</si>
  <si>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</si>
  <si>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</si>
  <si>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</si>
  <si>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</si>
  <si>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</si>
  <si>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</si>
  <si>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</si>
  <si>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</si>
  <si>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</si>
  <si>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</si>
  <si>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</si>
  <si>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</si>
  <si>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</si>
  <si>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</si>
  <si>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</si>
  <si>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</si>
  <si>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</si>
  <si>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</si>
  <si>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</si>
  <si>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</si>
  <si>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</si>
  <si>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</si>
  <si>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</si>
  <si>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</si>
  <si>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</si>
  <si>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</si>
  <si>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</si>
  <si>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</si>
  <si>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</si>
  <si>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</si>
  <si>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</si>
  <si>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</si>
  <si>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</si>
  <si>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</si>
  <si>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</si>
  <si>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</si>
  <si>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</si>
  <si>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</si>
  <si>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</si>
  <si>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</si>
  <si>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</si>
  <si>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</si>
  <si>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</si>
  <si>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</si>
  <si>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</si>
  <si>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</si>
  <si>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</si>
  <si>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</si>
  <si>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</si>
  <si>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</si>
  <si>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</si>
  <si>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</si>
  <si>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</si>
  <si>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</si>
  <si>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</si>
  <si>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</si>
  <si>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</si>
  <si>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</si>
  <si>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</si>
  <si>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</si>
  <si>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</si>
  <si>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</si>
  <si>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</si>
  <si>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</si>
  <si>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</si>
  <si>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</si>
  <si>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</si>
  <si>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</si>
  <si>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</si>
  <si>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</si>
  <si>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</si>
  <si>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</si>
  <si>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</si>
  <si>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</si>
  <si>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</si>
  <si>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</si>
  <si>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</si>
  <si>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</si>
  <si>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</si>
  <si>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</si>
  <si>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</si>
  <si>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</si>
  <si>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</si>
  <si>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</si>
  <si>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</si>
  <si>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</si>
  <si>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</si>
  <si>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</si>
  <si>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</si>
  <si>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</si>
  <si>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</si>
  <si>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</si>
  <si>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</si>
  <si>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</si>
  <si>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</si>
  <si>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</si>
  <si>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</si>
  <si>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</si>
  <si>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</si>
  <si>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</si>
  <si>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</si>
  <si>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</si>
  <si>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</si>
  <si>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</si>
  <si>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</si>
  <si>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</si>
  <si>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</si>
  <si>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</si>
  <si>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</si>
  <si>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</si>
  <si>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</si>
  <si>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</si>
  <si>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</si>
  <si>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</si>
  <si>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</si>
  <si>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</si>
  <si>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</si>
  <si>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</si>
  <si>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</si>
  <si>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</si>
  <si>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</si>
  <si>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</si>
  <si>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</si>
  <si>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</si>
  <si>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</si>
  <si>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</si>
  <si>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</si>
  <si>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</si>
  <si>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</si>
  <si>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</si>
  <si>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</si>
  <si>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</si>
  <si>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</si>
  <si>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</si>
  <si>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</si>
  <si>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</si>
  <si>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</si>
  <si>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</si>
  <si>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</si>
  <si>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</si>
  <si>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</si>
  <si>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</si>
  <si>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</si>
  <si>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</si>
  <si>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</si>
  <si>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</si>
  <si>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</si>
  <si>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</si>
  <si>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</si>
  <si>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</si>
  <si>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</si>
  <si>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</si>
  <si>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</si>
  <si>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</si>
  <si>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</si>
  <si>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</si>
  <si>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</si>
  <si>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</si>
  <si>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</si>
  <si>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</si>
  <si>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</si>
  <si>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</si>
  <si>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</si>
  <si>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</si>
  <si>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</si>
  <si>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</si>
  <si>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</si>
  <si>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</si>
  <si>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</si>
  <si>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</si>
  <si>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</si>
  <si>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</si>
  <si>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</si>
  <si>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</si>
  <si>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</si>
  <si>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</si>
  <si>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</si>
  <si>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</si>
  <si>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</si>
  <si>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</si>
  <si>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</si>
  <si>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</si>
  <si>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</si>
  <si>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</si>
  <si>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</si>
  <si>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</si>
  <si>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</si>
  <si>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</si>
  <si>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</si>
  <si>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</si>
  <si>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</si>
  <si>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</si>
  <si>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</si>
  <si>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</si>
  <si>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</si>
  <si>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</si>
  <si>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</si>
  <si>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</si>
  <si>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</si>
  <si>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</si>
  <si>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</si>
  <si>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</si>
  <si>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</si>
  <si>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</si>
  <si>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</si>
  <si>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</si>
  <si>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</si>
  <si>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</si>
  <si>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</si>
  <si>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</si>
  <si>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</si>
  <si>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</si>
  <si>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</si>
  <si>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</si>
  <si>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</si>
  <si>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</si>
  <si>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</si>
  <si>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</si>
  <si>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</si>
  <si>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</si>
  <si>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</si>
  <si>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</si>
  <si>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</si>
  <si>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</si>
  <si>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</si>
  <si>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</si>
  <si>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</si>
  <si>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</si>
  <si>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</si>
  <si>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</si>
  <si>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</si>
  <si>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</si>
  <si>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</si>
  <si>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</si>
  <si>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</si>
  <si>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</si>
  <si>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</si>
  <si>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</si>
  <si>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</si>
  <si>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</si>
  <si>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</si>
  <si>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</si>
  <si>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</si>
  <si>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</si>
  <si>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</si>
  <si>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</si>
  <si>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</si>
  <si>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</si>
  <si>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</si>
  <si>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</si>
  <si>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</si>
  <si>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</si>
  <si>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</si>
  <si>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</si>
  <si>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</si>
  <si>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</si>
  <si>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</si>
  <si>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</si>
  <si>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</si>
  <si>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</si>
  <si>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</si>
  <si>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</si>
  <si>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</si>
  <si>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</si>
  <si>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</si>
  <si>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</si>
  <si>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</si>
  <si>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</si>
  <si>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</si>
  <si>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</si>
  <si>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</si>
  <si>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</si>
  <si>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</si>
  <si>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</si>
  <si>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</si>
  <si>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</si>
  <si>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</si>
  <si>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</si>
  <si>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</si>
  <si>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</si>
  <si>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</si>
  <si>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</si>
  <si>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</si>
  <si>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</si>
  <si>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</si>
  <si>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</si>
  <si>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</si>
  <si>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</si>
  <si>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</si>
  <si>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</si>
  <si>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</si>
  <si>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</si>
  <si>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</si>
  <si>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</si>
  <si>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</si>
  <si>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</si>
  <si>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</si>
  <si>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</si>
  <si>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</si>
  <si>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</si>
  <si>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</si>
  <si>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</si>
  <si>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</si>
  <si>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</si>
  <si>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</si>
  <si>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</si>
  <si>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</si>
  <si>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</si>
  <si>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</si>
  <si>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</si>
  <si>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</si>
  <si>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</si>
  <si>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</si>
  <si>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</si>
  <si>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</si>
  <si>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</si>
  <si>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</si>
  <si>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</si>
  <si>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</si>
  <si>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</si>
  <si>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</si>
  <si>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</si>
  <si>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</si>
  <si>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</si>
  <si>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</si>
  <si>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</si>
  <si>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</si>
  <si>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</si>
  <si>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</si>
  <si>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</si>
  <si>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</si>
  <si>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</si>
  <si>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</si>
  <si>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</si>
  <si>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</si>
  <si>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</si>
  <si>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</si>
  <si>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</si>
  <si>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</si>
  <si>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</si>
  <si>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</si>
  <si>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</si>
  <si>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</si>
  <si>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</si>
  <si>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</si>
  <si>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</si>
  <si>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</si>
  <si>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</si>
  <si>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</si>
  <si>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</si>
  <si>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</si>
  <si>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</si>
  <si>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</si>
  <si>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</si>
  <si>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</si>
  <si>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</si>
  <si>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</si>
  <si>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</si>
  <si>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</si>
  <si>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</si>
  <si>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</si>
  <si>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</si>
  <si>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</si>
  <si>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</si>
  <si>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</si>
  <si>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</si>
  <si>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</si>
  <si>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</si>
  <si>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</si>
  <si>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</si>
  <si>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</si>
  <si>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</si>
  <si>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</si>
  <si>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</si>
  <si>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</si>
  <si>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</si>
  <si>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</si>
  <si>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</si>
  <si>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</si>
  <si>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</si>
  <si>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</si>
  <si>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</si>
  <si>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</si>
  <si>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</si>
  <si>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</si>
  <si>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</si>
  <si>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</si>
  <si>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</si>
  <si>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</si>
  <si>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</si>
  <si>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</si>
  <si>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</si>
  <si>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</si>
  <si>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</si>
  <si>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</si>
  <si>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</si>
  <si>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</si>
  <si>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</si>
  <si>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</si>
  <si>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</si>
  <si>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</si>
  <si>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</si>
  <si>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</si>
  <si>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</si>
  <si>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</si>
  <si>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</si>
  <si>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</si>
  <si>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</si>
  <si>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</si>
  <si>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</si>
  <si>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</si>
  <si>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</si>
  <si>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</si>
  <si>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</si>
  <si>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</si>
  <si>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</si>
  <si>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</si>
  <si>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</si>
  <si>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</si>
  <si>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</si>
  <si>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</si>
  <si>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</si>
  <si>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</si>
  <si>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</si>
  <si>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</si>
  <si>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</si>
  <si>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</si>
  <si>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</si>
  <si>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</si>
  <si>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</si>
  <si>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</si>
  <si>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</si>
  <si>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</si>
  <si>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</si>
  <si>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</si>
  <si>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</si>
  <si>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</si>
  <si>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</si>
  <si>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</si>
  <si>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</si>
  <si>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</si>
  <si>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</si>
  <si>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</si>
  <si>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</si>
  <si>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</si>
  <si>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</si>
  <si>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</si>
  <si>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</si>
  <si>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</si>
  <si>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</si>
  <si>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</si>
  <si>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</si>
  <si>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</si>
  <si>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</si>
  <si>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</si>
  <si>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</si>
  <si>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</si>
  <si>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</si>
  <si>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</si>
  <si>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</si>
  <si>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</si>
  <si>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</si>
  <si>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</si>
  <si>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</si>
  <si>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</si>
  <si>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</si>
  <si>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</si>
  <si>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</si>
  <si>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</si>
  <si>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</si>
  <si>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</si>
  <si>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</si>
  <si>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</si>
  <si>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</si>
  <si>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</si>
  <si>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</si>
  <si>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</si>
  <si>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</si>
  <si>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</si>
  <si>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</si>
  <si>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</si>
  <si>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</si>
  <si>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</si>
  <si>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</si>
  <si>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</si>
  <si>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</si>
  <si>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</si>
  <si>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</si>
  <si>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</si>
  <si>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</si>
  <si>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</si>
  <si>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</si>
  <si>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</si>
  <si>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</si>
  <si>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</si>
  <si>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</si>
  <si>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</si>
  <si>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</si>
  <si>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</si>
  <si>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</si>
  <si>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</si>
  <si>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</si>
  <si>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</si>
  <si>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</si>
  <si>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</si>
  <si>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</si>
  <si>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</si>
  <si>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</si>
  <si>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</si>
  <si>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</si>
  <si>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</si>
  <si>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</si>
  <si>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</si>
  <si>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</si>
  <si>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</si>
  <si>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</si>
  <si>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</si>
  <si>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</si>
  <si>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</si>
  <si>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</si>
  <si>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</si>
  <si>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</si>
  <si>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</si>
  <si>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</si>
  <si>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</si>
  <si>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</si>
  <si>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</si>
  <si>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</si>
  <si>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</si>
  <si>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</si>
  <si>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</si>
  <si>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</si>
  <si>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</si>
  <si>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</si>
  <si>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</si>
  <si>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</si>
  <si>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</si>
  <si>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</si>
  <si>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</si>
  <si>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</si>
  <si>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</si>
  <si>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</si>
  <si>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</si>
  <si>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</si>
  <si>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</si>
  <si>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</si>
  <si>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</si>
  <si>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</si>
  <si>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</si>
  <si>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</si>
  <si>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</si>
  <si>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</si>
  <si>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</si>
  <si>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</si>
  <si>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</si>
  <si>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</si>
  <si>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</si>
  <si>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</si>
  <si>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</si>
  <si>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</si>
  <si>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</si>
  <si>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</si>
  <si>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</si>
  <si>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</si>
  <si>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</si>
  <si>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</si>
  <si>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</si>
  <si>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</si>
  <si>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</si>
  <si>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</si>
  <si>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</si>
  <si>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</si>
  <si>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</si>
  <si>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</si>
  <si>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</si>
  <si>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</si>
  <si>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</si>
  <si>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</si>
  <si>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</si>
  <si>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</si>
  <si>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</si>
  <si>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</si>
  <si>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</si>
  <si>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</si>
  <si>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</si>
  <si>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</si>
  <si>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</si>
  <si>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</si>
  <si>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</si>
  <si>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</si>
  <si>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</si>
  <si>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</si>
  <si>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</si>
  <si>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</si>
  <si>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</si>
  <si>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</si>
  <si>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</si>
  <si>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</si>
  <si>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</si>
  <si>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</si>
  <si>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</si>
  <si>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</si>
  <si>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</si>
  <si>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</si>
  <si>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</si>
  <si>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</si>
  <si>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</si>
  <si>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</si>
  <si>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</si>
  <si>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</si>
  <si>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</si>
  <si>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</si>
  <si>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</si>
  <si>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</si>
  <si>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</si>
  <si>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</si>
  <si>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</si>
  <si>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</si>
  <si>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</si>
  <si>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</si>
  <si>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</si>
  <si>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</si>
  <si>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</si>
  <si>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</si>
  <si>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</si>
  <si>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</si>
  <si>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</si>
  <si>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</si>
  <si>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</si>
  <si>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</si>
  <si>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</si>
  <si>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</si>
  <si>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</si>
  <si>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</si>
  <si>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</si>
  <si>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</si>
  <si>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</si>
  <si>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</si>
  <si>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</si>
  <si>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</si>
  <si>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</si>
  <si>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</si>
  <si>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</si>
  <si>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</si>
  <si>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</si>
  <si>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</si>
  <si>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</si>
  <si>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</si>
  <si>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</si>
  <si>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</si>
  <si>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</si>
  <si>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</si>
  <si>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</si>
  <si>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</si>
  <si>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</si>
  <si>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</si>
  <si>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</si>
  <si>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</si>
  <si>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</si>
  <si>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</si>
  <si>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</si>
  <si>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</si>
  <si>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</si>
  <si>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</si>
  <si>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</si>
  <si>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</si>
  <si>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</si>
  <si>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</si>
  <si>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</si>
  <si>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</si>
  <si>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</si>
  <si>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</si>
  <si>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</si>
  <si>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</si>
  <si>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</si>
  <si>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</si>
  <si>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</si>
  <si>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</si>
  <si>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</si>
  <si>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</si>
  <si>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</si>
  <si>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</si>
  <si>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</si>
  <si>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</si>
  <si>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</si>
  <si>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</si>
  <si>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</si>
  <si>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</si>
  <si>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</si>
  <si>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</si>
  <si>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</si>
  <si>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</si>
  <si>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</si>
  <si>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</si>
  <si>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</si>
  <si>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</si>
  <si>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</si>
  <si>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</si>
  <si>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</si>
  <si>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</si>
  <si>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</si>
  <si>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</si>
  <si>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</si>
  <si>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</si>
  <si>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</si>
  <si>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</si>
  <si>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</si>
  <si>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</si>
  <si>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</si>
  <si>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</si>
  <si>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</si>
  <si>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</si>
  <si>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</si>
  <si>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</si>
  <si>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</si>
  <si>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</si>
  <si>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</si>
  <si>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</si>
  <si>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</si>
  <si>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</si>
  <si>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</si>
  <si>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</si>
  <si>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</si>
  <si>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</si>
  <si>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</si>
  <si>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</si>
  <si>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</si>
  <si>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</si>
  <si>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</si>
  <si>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</si>
  <si>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</si>
  <si>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</si>
  <si>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</si>
  <si>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</si>
  <si>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</si>
  <si>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</si>
  <si>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</si>
  <si>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</si>
  <si>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</si>
  <si>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</si>
  <si>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</si>
  <si>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</si>
  <si>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</si>
  <si>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</si>
  <si>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</si>
  <si>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</si>
  <si>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</si>
  <si>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</si>
  <si>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</si>
  <si>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</si>
  <si>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</si>
  <si>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</si>
  <si>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</si>
  <si>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</si>
  <si>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</si>
  <si>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</si>
  <si>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</si>
  <si>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</si>
  <si>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</si>
  <si>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</si>
  <si>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</si>
  <si>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</si>
  <si>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</si>
  <si>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</si>
  <si>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</si>
  <si>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</si>
  <si>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</si>
  <si>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</si>
  <si>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</si>
  <si>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</si>
  <si>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</si>
  <si>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</si>
  <si>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</si>
  <si>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</si>
  <si>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</si>
  <si>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</si>
  <si>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</si>
  <si>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</si>
  <si>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</si>
  <si>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</si>
  <si>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</si>
  <si>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</si>
  <si>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</si>
  <si>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</si>
  <si>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</si>
  <si>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</si>
  <si>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</si>
  <si>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</si>
  <si>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</si>
  <si>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</si>
  <si>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</si>
  <si>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</si>
  <si>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</si>
  <si>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</si>
  <si>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</si>
  <si>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</si>
  <si>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</si>
  <si>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</si>
  <si>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</si>
  <si>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</si>
  <si>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</si>
  <si>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</si>
  <si>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</si>
  <si>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</si>
  <si>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</si>
  <si>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</si>
  <si>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</si>
  <si>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</si>
  <si>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</si>
  <si>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</si>
  <si>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</si>
  <si>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</si>
  <si>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</si>
  <si>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</si>
  <si>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</si>
  <si>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</si>
  <si>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</si>
  <si>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</si>
  <si>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</si>
  <si>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</si>
  <si>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</si>
  <si>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</si>
  <si>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</si>
  <si>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</si>
  <si>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</si>
  <si>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</si>
  <si>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</si>
  <si>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</si>
  <si>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</si>
  <si>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</si>
  <si>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</si>
  <si>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</si>
  <si>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</si>
  <si>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</si>
  <si>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</si>
  <si>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</si>
  <si>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</si>
  <si>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</si>
  <si>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</si>
  <si>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</si>
  <si>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</si>
  <si>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</si>
  <si>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</si>
  <si>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</si>
  <si>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</si>
  <si>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</si>
  <si>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</si>
  <si>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</si>
  <si>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</si>
  <si>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</si>
  <si>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</si>
  <si>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</si>
  <si>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</si>
  <si>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</si>
  <si>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</si>
  <si>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</si>
  <si>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</si>
  <si>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</si>
  <si>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</si>
  <si>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</si>
  <si>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</si>
  <si>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</si>
  <si>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</si>
  <si>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</si>
  <si>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</si>
  <si>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</si>
  <si>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</si>
  <si>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</si>
  <si>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</si>
  <si>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</si>
  <si>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</si>
  <si>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</si>
  <si>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</si>
  <si>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</si>
  <si>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</si>
  <si>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</si>
  <si>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</si>
  <si>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</si>
  <si>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</si>
  <si>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</si>
  <si>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</si>
  <si>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</si>
  <si>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</si>
  <si>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</si>
  <si>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</si>
  <si>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</si>
  <si>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</si>
  <si>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</si>
  <si>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</si>
  <si>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</si>
  <si>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</si>
  <si>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</si>
  <si>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</si>
  <si>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</si>
  <si>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</si>
  <si>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</si>
  <si>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</si>
  <si>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</si>
  <si>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</si>
  <si>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</si>
  <si>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</si>
  <si>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</si>
  <si>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</si>
  <si>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</si>
  <si>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</si>
  <si>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</si>
  <si>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</si>
  <si>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</si>
  <si>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</si>
  <si>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</si>
  <si>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</si>
  <si>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</si>
  <si>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</si>
  <si>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</si>
  <si>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</si>
  <si>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</si>
  <si>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</si>
  <si>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</si>
  <si>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</si>
  <si>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</si>
  <si>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</si>
  <si>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</si>
  <si>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</si>
  <si>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</si>
  <si>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</si>
  <si>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</si>
  <si>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</si>
  <si>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</si>
  <si>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</si>
  <si>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</si>
  <si>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</si>
  <si>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</si>
  <si>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</si>
  <si>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</si>
  <si>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</si>
  <si>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</si>
  <si>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</si>
  <si>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</si>
  <si>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</si>
  <si>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</si>
  <si>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</si>
  <si>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</si>
  <si>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</si>
  <si>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</si>
  <si>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</si>
  <si>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</si>
  <si>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</si>
  <si>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</si>
  <si>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</si>
  <si>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</si>
  <si>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</si>
  <si>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</si>
  <si>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</si>
  <si>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</si>
  <si>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</si>
  <si>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</si>
  <si>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</si>
  <si>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</si>
  <si>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</si>
  <si>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</si>
  <si>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</si>
  <si>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</si>
  <si>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</si>
  <si>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</si>
  <si>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</si>
  <si>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</si>
  <si>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</si>
  <si>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</si>
  <si>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</si>
  <si>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</si>
  <si>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</si>
  <si>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</si>
  <si>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</si>
  <si>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</si>
  <si>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</si>
  <si>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</si>
  <si>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</si>
  <si>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</si>
  <si>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</si>
  <si>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</si>
  <si>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</si>
  <si>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</si>
  <si>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</si>
  <si>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</si>
  <si>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</si>
  <si>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</si>
  <si>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</si>
  <si>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</si>
  <si>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</si>
  <si>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</si>
  <si>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</si>
  <si>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</si>
  <si>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</si>
  <si>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</si>
  <si>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</si>
  <si>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</si>
  <si>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</si>
  <si>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</si>
  <si>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</si>
  <si>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</si>
  <si>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</si>
  <si>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</si>
  <si>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</si>
  <si>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</si>
  <si>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</si>
  <si>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</si>
  <si>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</si>
  <si>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</si>
  <si>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</si>
  <si>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</si>
  <si>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</si>
  <si>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</si>
  <si>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</si>
  <si>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</si>
  <si>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</si>
  <si>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</si>
  <si>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</si>
  <si>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</si>
  <si>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</si>
  <si>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</si>
  <si>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</si>
  <si>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</si>
  <si>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</si>
  <si>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</si>
  <si>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</si>
  <si>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</si>
  <si>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</si>
  <si>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</si>
  <si>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</si>
  <si>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</si>
  <si>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</si>
  <si>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</si>
  <si>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</si>
  <si>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</si>
  <si>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</si>
  <si>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</si>
  <si>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</si>
  <si>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</si>
  <si>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</si>
  <si>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</si>
  <si>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</si>
  <si>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</si>
  <si>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</si>
  <si>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</si>
  <si>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</si>
  <si>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</si>
  <si>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</si>
  <si>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</si>
  <si>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</si>
  <si>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</si>
  <si>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</si>
  <si>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</si>
  <si>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</si>
  <si>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</si>
  <si>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</si>
  <si>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</si>
  <si>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</si>
  <si>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</si>
  <si>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</si>
  <si>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</si>
  <si>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</si>
  <si>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</si>
  <si>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</si>
  <si>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</si>
  <si>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</si>
  <si>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</si>
  <si>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</si>
  <si>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</si>
  <si>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</si>
  <si>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</si>
  <si>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</si>
  <si>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</si>
  <si>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</si>
  <si>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</si>
  <si>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</si>
  <si>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</si>
  <si>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</si>
  <si>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</si>
  <si>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</si>
  <si>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</si>
  <si>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</si>
  <si>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</si>
  <si>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</si>
  <si>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</si>
  <si>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</si>
  <si>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</si>
  <si>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</si>
  <si>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</si>
  <si>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</si>
  <si>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</si>
  <si>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</si>
  <si>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</si>
  <si>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</si>
  <si>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</si>
  <si>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</si>
  <si>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</si>
  <si>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</si>
  <si>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</si>
  <si>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</si>
  <si>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</si>
  <si>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</si>
  <si>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</si>
  <si>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</si>
  <si>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</si>
  <si>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</si>
  <si>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</si>
  <si>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</si>
  <si>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</si>
  <si>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</si>
  <si>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</si>
  <si>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</si>
  <si>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</si>
  <si>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</si>
  <si>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</si>
  <si>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</si>
  <si>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</si>
  <si>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</si>
  <si>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</si>
  <si>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</si>
  <si>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</si>
  <si>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</si>
  <si>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</si>
  <si>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</si>
  <si>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</si>
  <si>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</si>
  <si>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</si>
  <si>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</si>
  <si>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</si>
  <si>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</si>
  <si>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</si>
  <si>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</si>
  <si>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</si>
  <si>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</si>
  <si>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</si>
  <si>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</si>
  <si>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</si>
  <si>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</si>
  <si>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</si>
  <si>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</si>
  <si>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</si>
  <si>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</si>
  <si>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</si>
  <si>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</si>
  <si>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</si>
  <si>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</si>
  <si>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</si>
  <si>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</si>
  <si>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</si>
  <si>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</si>
  <si>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</si>
  <si>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</si>
  <si>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</si>
  <si>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</si>
  <si>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</si>
  <si>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</si>
  <si>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</si>
  <si>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</si>
  <si>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</si>
  <si>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</si>
  <si>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</si>
  <si>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</si>
  <si>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</si>
  <si>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</si>
  <si>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</si>
  <si>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</si>
  <si>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</si>
  <si>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</si>
  <si>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</si>
  <si>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</si>
  <si>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</si>
  <si>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</si>
  <si>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</si>
  <si>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</si>
  <si>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</si>
  <si>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</si>
  <si>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</si>
  <si>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</si>
  <si>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</si>
  <si>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</si>
  <si>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</si>
  <si>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</si>
  <si>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</si>
  <si>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</si>
  <si>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</si>
  <si>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</si>
  <si>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</si>
  <si>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</si>
  <si>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</si>
  <si>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</si>
  <si>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</si>
  <si>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</si>
  <si>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</si>
  <si>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</si>
  <si>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</si>
  <si>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</si>
  <si>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</si>
  <si>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</si>
  <si>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</si>
  <si>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</si>
  <si>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</si>
  <si>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</si>
  <si>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</si>
  <si>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</si>
  <si>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</si>
  <si>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</si>
  <si>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</si>
  <si>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</si>
  <si>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</si>
  <si>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</si>
  <si>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</si>
  <si>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</si>
  <si>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</si>
  <si>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</si>
  <si>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</si>
  <si>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</si>
  <si>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</si>
  <si>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</si>
  <si>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</si>
  <si>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</si>
  <si>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</si>
  <si>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</si>
  <si>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</si>
  <si>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</si>
  <si>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</si>
  <si>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</si>
  <si>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</si>
  <si>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</si>
  <si>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</si>
  <si>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</si>
  <si>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</si>
  <si>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</si>
  <si>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</si>
  <si>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</si>
  <si>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</si>
  <si>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</si>
  <si>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</si>
  <si>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</si>
  <si>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</si>
  <si>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</si>
  <si>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</si>
  <si>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</si>
  <si>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</si>
  <si>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</si>
  <si>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</si>
  <si>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</si>
  <si>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</si>
  <si>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</si>
  <si>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</si>
  <si>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</si>
  <si>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</si>
  <si>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</si>
  <si>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</si>
  <si>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</si>
  <si>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</si>
  <si>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</si>
  <si>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</si>
  <si>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</si>
  <si>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</si>
  <si>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</si>
  <si>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</si>
  <si>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</si>
  <si>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</si>
  <si>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</si>
  <si>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</si>
  <si>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</si>
  <si>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</si>
  <si>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</si>
  <si>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</si>
  <si>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</si>
  <si>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</si>
  <si>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</si>
  <si>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</si>
  <si>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</si>
  <si>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</si>
  <si>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</si>
  <si>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</si>
  <si>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</si>
  <si>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</si>
  <si>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</si>
  <si>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</si>
  <si>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</si>
  <si>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</si>
  <si>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</si>
  <si>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</si>
  <si>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</si>
  <si>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</si>
  <si>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</si>
  <si>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</si>
  <si>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</si>
  <si>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</si>
  <si>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</si>
  <si>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</si>
  <si>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</si>
  <si>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</si>
  <si>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</si>
  <si>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</si>
  <si>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</si>
  <si>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</si>
  <si>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</si>
  <si>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</si>
  <si>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</si>
  <si>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</si>
  <si>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</si>
  <si>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</si>
  <si>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</si>
  <si>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</si>
  <si>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</si>
  <si>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</si>
  <si>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</si>
  <si>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</si>
  <si>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</si>
  <si>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</si>
  <si>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</si>
  <si>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</si>
  <si>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</si>
  <si>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</si>
  <si>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</si>
  <si>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</si>
  <si>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</si>
  <si>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</si>
  <si>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</si>
  <si>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</si>
  <si>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</si>
  <si>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</si>
  <si>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</si>
  <si>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</si>
  <si>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</si>
  <si>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</si>
  <si>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</si>
  <si>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</si>
  <si>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</si>
  <si>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</si>
  <si>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</si>
  <si>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</si>
  <si>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</si>
  <si>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</si>
  <si>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</si>
  <si>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</si>
  <si>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</si>
  <si>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</si>
  <si>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</si>
  <si>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</si>
  <si>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</si>
  <si>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</si>
  <si>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</si>
  <si>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</si>
  <si>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</si>
  <si>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</si>
  <si>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</si>
  <si>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</si>
  <si>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</si>
  <si>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</si>
  <si>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</si>
  <si>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</si>
  <si>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</si>
  <si>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</si>
  <si>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</si>
  <si>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</si>
  <si>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</si>
  <si>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</si>
  <si>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</si>
  <si>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</si>
  <si>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</si>
  <si>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</si>
  <si>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</si>
  <si>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</si>
  <si>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</si>
  <si>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</si>
  <si>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</si>
  <si>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</si>
  <si>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</si>
  <si>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</si>
  <si>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</si>
  <si>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</si>
  <si>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</si>
  <si>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</si>
  <si>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</si>
  <si>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</si>
  <si>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</si>
  <si>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</si>
  <si>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</si>
  <si>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</si>
  <si>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</si>
  <si>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</si>
  <si>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</si>
  <si>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</si>
  <si>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</si>
  <si>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</si>
  <si>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</si>
  <si>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</si>
  <si>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</si>
  <si>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</si>
  <si>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</si>
  <si>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</si>
  <si>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</si>
  <si>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</si>
  <si>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</si>
  <si>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</si>
  <si>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</si>
  <si>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</si>
  <si>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</si>
  <si>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</si>
  <si>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</si>
  <si>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</si>
  <si>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</si>
  <si>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</si>
  <si>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</si>
  <si>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</si>
  <si>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</si>
  <si>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</si>
  <si>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</si>
  <si>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</si>
  <si>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</si>
  <si>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</si>
  <si>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</si>
  <si>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</si>
  <si>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</si>
  <si>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</si>
  <si>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</si>
  <si>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</si>
  <si>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</si>
  <si>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</si>
  <si>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</si>
  <si>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</si>
  <si>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</si>
  <si>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</si>
  <si>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</si>
  <si>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</si>
  <si>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</si>
  <si>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</si>
  <si>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</si>
  <si>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</si>
  <si>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</si>
  <si>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</si>
  <si>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</si>
  <si>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</si>
  <si>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</si>
  <si>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</si>
  <si>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</si>
  <si>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</si>
  <si>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</si>
  <si>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</si>
  <si>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</si>
  <si>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</si>
  <si>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</si>
  <si>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</si>
  <si>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</si>
  <si>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</si>
  <si>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</si>
  <si>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</si>
  <si>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</si>
  <si>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</si>
  <si>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</si>
  <si>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</si>
  <si>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</si>
  <si>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</si>
  <si>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</si>
  <si>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</si>
  <si>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</si>
  <si>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</si>
  <si>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</si>
  <si>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</si>
  <si>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</si>
  <si>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</si>
  <si>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</si>
  <si>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</si>
  <si>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</si>
  <si>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</si>
  <si>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</si>
  <si>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</si>
  <si>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</si>
  <si>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</si>
  <si>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</si>
  <si>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</si>
  <si>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</si>
  <si>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</si>
  <si>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</si>
  <si>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</si>
  <si>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</si>
  <si>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</si>
  <si>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</si>
  <si>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</si>
  <si>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</si>
  <si>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</si>
  <si>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</si>
  <si>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</si>
  <si>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</si>
  <si>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</si>
  <si>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</si>
  <si>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</si>
  <si>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</si>
  <si>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</si>
  <si>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</si>
  <si>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</si>
  <si>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</si>
  <si>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</si>
  <si>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</si>
  <si>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</si>
  <si>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</si>
  <si>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</si>
  <si>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</si>
  <si>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</si>
  <si>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</si>
  <si>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</si>
  <si>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</si>
  <si>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</si>
  <si>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</si>
  <si>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</si>
  <si>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</si>
  <si>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</si>
  <si>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</si>
  <si>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</si>
  <si>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</si>
  <si>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</si>
  <si>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</si>
  <si>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</si>
  <si>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</si>
  <si>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</si>
  <si>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</si>
  <si>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</si>
  <si>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</si>
  <si>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</si>
  <si>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</si>
  <si>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</si>
  <si>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</si>
  <si>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</si>
  <si>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</si>
  <si>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</si>
  <si>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</si>
  <si>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</si>
  <si>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</si>
  <si>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</si>
  <si>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</si>
  <si>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</si>
  <si>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</si>
  <si>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</si>
  <si>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</si>
  <si>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</si>
  <si>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</si>
  <si>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</si>
  <si>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</si>
  <si>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</si>
  <si>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</si>
  <si>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</si>
  <si>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</si>
  <si>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</si>
  <si>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</si>
  <si>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</si>
  <si>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</si>
  <si>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</si>
  <si>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</si>
  <si>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</si>
  <si>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</si>
  <si>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</si>
  <si>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</si>
  <si>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</si>
  <si>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</si>
  <si>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</si>
  <si>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</si>
  <si>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</si>
  <si>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</si>
  <si>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</si>
  <si>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</si>
  <si>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</si>
  <si>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</si>
  <si>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</si>
  <si>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</si>
  <si>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</si>
  <si>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</si>
  <si>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</si>
  <si>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</si>
  <si>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</si>
  <si>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</si>
  <si>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</si>
  <si>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</si>
  <si>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</si>
  <si>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</si>
  <si>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</si>
  <si>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</si>
  <si>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</si>
  <si>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</si>
  <si>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</si>
  <si>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</si>
  <si>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</si>
  <si>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</si>
  <si>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</si>
  <si>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</si>
  <si>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</si>
  <si>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</si>
  <si>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</si>
  <si>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</si>
  <si>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</si>
  <si>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</si>
  <si>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</si>
  <si>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</si>
  <si>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</si>
  <si>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</si>
  <si>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</si>
  <si>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</si>
  <si>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</si>
  <si>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</si>
  <si>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</si>
  <si>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</si>
  <si>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</si>
  <si>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</si>
  <si>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</si>
  <si>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</si>
  <si>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</si>
  <si>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</si>
  <si>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</si>
  <si>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</si>
  <si>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</si>
  <si>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</si>
  <si>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</si>
  <si>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</si>
  <si>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</si>
  <si>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</si>
  <si>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</si>
  <si>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</si>
  <si>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</si>
  <si>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</si>
  <si>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</si>
  <si>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</si>
  <si>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</si>
  <si>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</si>
  <si>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</si>
  <si>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</si>
  <si>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</si>
  <si>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</si>
  <si>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</si>
  <si>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</si>
  <si>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</si>
  <si>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</si>
  <si>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</si>
  <si>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</si>
  <si>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</si>
  <si>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</si>
  <si>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</si>
  <si>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</si>
  <si>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</si>
  <si>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</si>
  <si>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</si>
  <si>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</si>
  <si>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</si>
  <si>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</si>
  <si>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</si>
  <si>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</si>
  <si>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</si>
  <si>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</si>
  <si>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</si>
  <si>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</si>
  <si>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</si>
  <si>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</si>
  <si>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</si>
  <si>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</si>
  <si>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</si>
  <si>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</si>
  <si>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</si>
  <si>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</si>
  <si>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</si>
  <si>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</si>
  <si>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</si>
  <si>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</si>
  <si>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</si>
  <si>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</si>
  <si>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</si>
  <si>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</si>
  <si>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</si>
  <si>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</si>
  <si>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</si>
  <si>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</si>
  <si>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</si>
  <si>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</si>
  <si>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</si>
  <si>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</si>
  <si>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</si>
  <si>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</si>
  <si>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</si>
  <si>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</si>
  <si>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</si>
  <si>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</si>
  <si>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</si>
  <si>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</si>
  <si>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</si>
  <si>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</si>
  <si>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</si>
  <si>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</si>
  <si>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</si>
  <si>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</si>
  <si>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</si>
  <si>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</si>
  <si>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</si>
  <si>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</si>
  <si>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</si>
  <si>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</si>
  <si>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</si>
  <si>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</si>
  <si>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</si>
  <si>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</si>
  <si>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</si>
  <si>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</si>
  <si>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</si>
  <si>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</si>
  <si>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</si>
  <si>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</si>
  <si>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</si>
  <si>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</si>
  <si>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</si>
  <si>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</si>
  <si>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</si>
  <si>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</si>
  <si>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</si>
  <si>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</si>
  <si>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</si>
  <si>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</si>
  <si>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</si>
  <si>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</si>
  <si>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</si>
  <si>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</si>
  <si>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</si>
  <si>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</si>
  <si>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</si>
  <si>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</si>
  <si>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</si>
  <si>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</si>
  <si>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</si>
  <si>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</si>
  <si>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</si>
  <si>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</si>
  <si>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</si>
  <si>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</si>
  <si>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</si>
  <si>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</si>
  <si>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</si>
  <si>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</si>
  <si>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</si>
  <si>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</si>
  <si>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</si>
  <si>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</si>
  <si>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</si>
  <si>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</si>
  <si>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</si>
  <si>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</si>
  <si>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</si>
  <si>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</si>
  <si>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</si>
  <si>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</si>
  <si>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</si>
  <si>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</si>
  <si>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</si>
  <si>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</si>
  <si>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</si>
  <si>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</si>
  <si>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</si>
  <si>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</si>
  <si>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</si>
  <si>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</si>
  <si>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</si>
  <si>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</si>
  <si>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</si>
  <si>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</si>
  <si>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</si>
  <si>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</si>
  <si>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</si>
  <si>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</si>
  <si>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</si>
  <si>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</si>
  <si>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</si>
  <si>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</si>
  <si>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</si>
  <si>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</si>
  <si>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</si>
  <si>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</si>
  <si>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</si>
  <si>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</si>
  <si>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</si>
  <si>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</si>
  <si>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</si>
  <si>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</si>
  <si>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</si>
  <si>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</si>
  <si>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</si>
  <si>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</si>
  <si>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</si>
  <si>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</si>
  <si>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</si>
  <si>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</si>
  <si>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</si>
  <si>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</si>
  <si>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</si>
  <si>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</si>
  <si>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</si>
  <si>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</si>
  <si>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</si>
  <si>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</si>
  <si>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</si>
  <si>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</si>
  <si>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</si>
  <si>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</si>
  <si>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</si>
  <si>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</si>
  <si>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</si>
  <si>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</si>
  <si>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</si>
  <si>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</si>
  <si>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</si>
  <si>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</si>
  <si>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</si>
  <si>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</si>
  <si>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</si>
  <si>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</si>
  <si>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</si>
  <si>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</si>
  <si>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</si>
  <si>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</si>
  <si>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</si>
  <si>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</si>
  <si>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</si>
  <si>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</si>
  <si>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</si>
  <si>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</si>
  <si>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</si>
  <si>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</si>
  <si>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</si>
  <si>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</si>
  <si>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</si>
  <si>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</si>
  <si>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</si>
  <si>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</si>
  <si>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</si>
  <si>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</si>
  <si>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</si>
  <si>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</si>
  <si>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</si>
  <si>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</si>
  <si>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</si>
  <si>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</si>
  <si>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</si>
  <si>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</si>
  <si>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</si>
  <si>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</si>
  <si>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</si>
  <si>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</si>
  <si>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</si>
  <si>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</si>
  <si>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</si>
  <si>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</si>
  <si>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</si>
  <si>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</si>
  <si>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</si>
  <si>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</si>
  <si>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</si>
  <si>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</si>
  <si>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</si>
  <si>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</si>
  <si>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</si>
  <si>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</si>
  <si>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</si>
  <si>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</si>
  <si>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</si>
  <si>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</si>
  <si>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</si>
  <si>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</si>
  <si>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</si>
  <si>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</si>
  <si>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</si>
  <si>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</si>
  <si>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</si>
  <si>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</si>
  <si>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</si>
  <si>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</si>
  <si>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</si>
  <si>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</si>
  <si>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</si>
  <si>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</si>
  <si>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</si>
  <si>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</si>
  <si>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</si>
  <si>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</si>
  <si>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</si>
  <si>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</si>
  <si>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</si>
  <si>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</si>
  <si>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</si>
  <si>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</si>
  <si>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</si>
  <si>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</si>
  <si>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</si>
  <si>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</si>
  <si>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</si>
  <si>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</si>
  <si>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</si>
  <si>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</si>
  <si>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</si>
  <si>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</si>
  <si>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</si>
  <si>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</si>
  <si>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</si>
  <si>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</si>
  <si>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</si>
  <si>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</si>
  <si>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</si>
  <si>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</si>
  <si>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</si>
  <si>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</si>
  <si>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</si>
  <si>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</si>
  <si>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</si>
  <si>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</si>
  <si>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</si>
  <si>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</si>
  <si>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</si>
  <si>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</si>
  <si>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</si>
  <si>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</si>
  <si>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</si>
  <si>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</si>
  <si>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</si>
  <si>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</si>
  <si>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</si>
  <si>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</si>
  <si>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</si>
  <si>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</si>
  <si>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</si>
  <si>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</si>
  <si>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</si>
  <si>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</si>
  <si>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</si>
  <si>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</si>
  <si>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</si>
  <si>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</si>
  <si>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</si>
  <si>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</si>
  <si>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</si>
  <si>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</si>
  <si>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</si>
  <si>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</si>
  <si>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</si>
  <si>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</si>
  <si>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</si>
  <si>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</si>
  <si>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</si>
  <si>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</si>
  <si>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</si>
  <si>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</si>
  <si>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</si>
  <si>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</si>
  <si>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</si>
  <si>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</si>
  <si>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</si>
  <si>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</si>
  <si>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</si>
  <si>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</si>
  <si>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</si>
  <si>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</si>
  <si>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</si>
  <si>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</si>
  <si>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</si>
  <si>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</si>
  <si>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</si>
  <si>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</si>
  <si>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</si>
  <si>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</si>
  <si>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</si>
  <si>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</si>
  <si>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</si>
  <si>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</si>
  <si>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</si>
  <si>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</si>
  <si>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</si>
  <si>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</si>
  <si>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</si>
  <si>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</si>
  <si>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</si>
  <si>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</si>
  <si>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</si>
  <si>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</si>
  <si>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</si>
  <si>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</si>
  <si>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</si>
  <si>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</si>
  <si>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</si>
  <si>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</si>
  <si>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</si>
  <si>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</si>
  <si>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</si>
  <si>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</si>
  <si>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</si>
  <si>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</si>
  <si>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</si>
  <si>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</si>
  <si>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</si>
  <si>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</si>
  <si>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</si>
  <si>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</si>
  <si>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</si>
  <si>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</si>
  <si>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</si>
  <si>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</si>
  <si>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</si>
  <si>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</si>
  <si>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</si>
  <si>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</si>
  <si>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</si>
  <si>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</si>
  <si>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</si>
  <si>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</si>
  <si>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</si>
  <si>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</si>
  <si>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</si>
  <si>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</si>
  <si>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</si>
  <si>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</si>
  <si>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</si>
  <si>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</si>
  <si>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</si>
  <si>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</si>
  <si>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</si>
  <si>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</si>
  <si>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</si>
  <si>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</si>
  <si>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</si>
  <si>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</si>
  <si>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</si>
  <si>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</si>
  <si>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</si>
  <si>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</si>
  <si>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</si>
  <si>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</si>
  <si>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</si>
  <si>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</si>
  <si>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</si>
  <si>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</si>
  <si>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</si>
  <si>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</si>
  <si>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</si>
  <si>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</si>
  <si>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</si>
  <si>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</si>
  <si>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</si>
  <si>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</si>
  <si>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</si>
  <si>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PCM-20251103-00000966</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</si>
  <si>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</si>
  <si>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</si>
  <si>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</si>
  <si>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</si>
  <si>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</si>
  <si>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</si>
  <si>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</si>
  <si>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</si>
  <si>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</si>
  <si>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</si>
  <si>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</si>
  <si>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</si>
  <si>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</si>
  <si>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</si>
  <si>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</si>
  <si>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</si>
  <si>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</si>
  <si>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</si>
  <si>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</si>
  <si>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</si>
  <si>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</si>
  <si>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</si>
  <si>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</si>
  <si>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</si>
  <si>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</si>
  <si>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</si>
  <si>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</si>
  <si>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</si>
  <si>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</si>
  <si>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</si>
  <si>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</si>
  <si>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</si>
  <si>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</si>
  <si>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</si>
  <si>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</si>
  <si>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</si>
  <si>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</si>
  <si>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</si>
  <si>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</si>
  <si>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</si>
  <si>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</si>
  <si>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</si>
  <si>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</si>
  <si>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</si>
  <si>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</si>
  <si>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</si>
  <si>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</si>
  <si>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</si>
  <si>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</si>
  <si>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</si>
  <si>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</si>
  <si>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</si>
  <si>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</si>
  <si>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</si>
  <si>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</si>
  <si>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</si>
  <si>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</si>
  <si>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</si>
  <si>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</si>
  <si>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</si>
  <si>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</si>
  <si>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</si>
  <si>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</si>
  <si>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</si>
  <si>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</si>
  <si>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</si>
  <si>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</si>
  <si>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</si>
  <si>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</si>
  <si>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</si>
  <si>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</si>
  <si>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</si>
  <si>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</si>
  <si>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</si>
  <si>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</si>
  <si>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</si>
  <si>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</si>
  <si>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</si>
  <si>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</si>
  <si>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</si>
  <si>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</si>
  <si>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</si>
  <si>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</si>
  <si>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</si>
  <si>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</si>
  <si>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</si>
  <si>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120 min</t>
  </si>
  <si>
    <t>PCM-20251103-00001060</t>
  </si>
  <si>
    <t xml:space="preserve">EM team on the way ETA 60 mins </t>
  </si>
  <si>
    <t>PCM-20251103-00001183</t>
  </si>
  <si>
    <t xml:space="preserve">EM team on the way ETA 50 mins </t>
  </si>
  <si>
    <t xml:space="preserve"> PCM-20250215-00000830 </t>
  </si>
  <si>
    <t>LTE site still down and  site located in aramco area access issue need special permission</t>
  </si>
  <si>
    <t>PCM-20251103-00000893</t>
  </si>
  <si>
    <t>Sceco cut of at area and team save Hub site USMD0698</t>
  </si>
  <si>
    <t>PCM-20251103-00001104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</si>
  <si>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</si>
  <si>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</si>
  <si>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</si>
  <si>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</si>
  <si>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</si>
  <si>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</si>
  <si>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PCM-20251103-00001105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</si>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</sst>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4" totalsRowShown="0" headerRowDxfId="48" dataDxfId="47" headerRowBorderDxfId="45" tableBorderDxfId="46" totalsRowBorderDxfId="44">
  <autoFilter ref="A1:L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301.6691962962941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2.7309722223435529E-2</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8.6418518520076759E-2</v>
      </c>
      <c r="H4" s="135">
        <v>45964.526342592595</v>
      </c>
      <c r="I4" s="133" t="str">
        <f>IFERROR(VLOOKUP(D4,DB!A:F,6,0),"")</f>
        <v>SCECO</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45964.61762222222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45964.61762222222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45964.61762222222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45964.61762222222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45964.61762222222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45964.61762222222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45964.61762222222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45964.61762222222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45964.61762222222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45964.61762222222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45964.61762222222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45964.61762222222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45964.61762222222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45964.61762222222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45964.61762222222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45964.61762222222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45964.61762222222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45964.61762222222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45964.61762222222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45964.61762222222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45964.61762222222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45964.61762222222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45964.61762222222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45964.61762222222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45964.61762222222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45964.61762222222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45964.61762222222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45964.61762222222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45964.61762222222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45964.61762222222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45964.61762222222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45964.61762222222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45964.61762222222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45964.61762222222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45964.61762222222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45964.61762222222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45964.61762222222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45964.61762222222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45964.61762222222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45964.61762222222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45964.61762222222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45964.61762222222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45964.61762222222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45964.61762222222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45964.61762222222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45964.61762222222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45964.61762222222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45964.61762222222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45964.61762222222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45964.61762222222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45964.61762222222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45964.61762222222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45964.61762222222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45964.61762222222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45964.61762222222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45964.61762222222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45964.61762222222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45964.61762222222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45964.61762222222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45964.61762222222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45964.61762222222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45964.61762222222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45964.61762222222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45964.61762222222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45964.61762222222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45964.61762222222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45964.61762222222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45964.61762222222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45964.61762222222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45964.61762222222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45964.61762222222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45964.61762222222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45964.61762222222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45964.61762222222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45964.61762222222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45964.61762222222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45964.61762222222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45964.61762222222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45964.61762222222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45964.61762222222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45964.61762222222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45964.61762222222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45964.61762222222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45964.61762222222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45964.61762222222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45964.61762222222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45964.61762222222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45964.61762222222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45964.61762222222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45964.61762222222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45964.61762222222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45964.61762222222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45964.61762222222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45964.61762222222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45964.61762222222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45964.61762222222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45964.61762222222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45964.61762222222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45964.61762222222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45964.61762222222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45964.61762222222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45964.61762222222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45964.61762222222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45964.61762222222</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45964.61762222222</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139.61778425925877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5.8755388888894231</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38840</v>
      </c>
      <c r="E5" s="113" t="s">
        <v>39021</v>
      </c>
      <c r="F5" s="114">
        <v>45964.475532407407</v>
      </c>
      <c r="G5" s="115">
        <f ca="1">IFERROR(NOW()-F5,"-")</f>
        <v>0.14208981481351657</v>
      </c>
      <c r="H5" s="114" t="s">
        <v>39112</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45964.61762222222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45964.61762222222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45964.61762222222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45964.61762222222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45964.61762222222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45964.61762222222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45964.61762222222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45964.61762222222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45964.61762222222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45964.61762222222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45964.61762222222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45964.61762222222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45964.61762222222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45964.61762222222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45964.61762222222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45964.61762222222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45964.61762222222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45964.61762222222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45964.61762222222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45964.61762222222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45964.61762222222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45964.61762222222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45964.61762222222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45964.61762222222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45964.61762222222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45964.61762222222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45964.61762222222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45964.61762222222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45964.61762222222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45964.61762222222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45964.61762222222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45964.61762222222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45964.61762222222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45964.61762222222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45964.61762222222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45964.61762222222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45964.61762222222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45964.61762222222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45964.61762222222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45964.61762222222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45964.61762222222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45964.61762222222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45964.61762222222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45964.61762222222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45964.61762222222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45964.61762222222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45964.61762222222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45964.61762222222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45964.61762222222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45964.61762222222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45964.61762222222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45964.61762222222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45964.61762222222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45964.61762222222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45964.61762222222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45964.61762222222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45964.61762222222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45964.61762222222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45964.61762222222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45964.61762222222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45964.61762222222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45964.61762222222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45964.61762222222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45964.61762222222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45964.61762222222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45964.61762222222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45964.61762222222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45964.61762222222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45964.61762222222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45964.61762222222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45964.61762222222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45964.61762222222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45964.61762222222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45964.61762222222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45964.61762222222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45964.61762222222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45964.61762222222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45964.61762222222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45964.61762222222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45964.61762222222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45964.61762222222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45964.61762222222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45964.61762222222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45964.61762222222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45964.61762222222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45964.61762222222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45964.61762222222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45964.61762222222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45964.61762222222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45964.61762222222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45964.61762222222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45964.61762222222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45964.61762222222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45964.61762222222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45964.61762222222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45964.61762222222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45964.61762222222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45964.61762222222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45964.61762222222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45964.61762222222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45964.61762222222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45964.61762222222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45964.61762222222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45964.61762222222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45964.61762222222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45964.61762222222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45964.61762222222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45964.61762222222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45964.61762222222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45964.61762222222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45964.61762222222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45964.61762222222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45964.61762222222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45964.61762222222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45964.61762222222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45964.61762222222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45964.61762222222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45964.61762222222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45964.61762222222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45964.61762222222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45964.61762222222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45964.61762222222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45964.61762222222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45964.61762222222</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5.0376851846522186E-2</v>
      </c>
      <c r="H2" s="22">
        <v>45964.562164351853</v>
      </c>
      <c r="I2" s="19" t="str">
        <f>IFERROR(VLOOKUP(D2,DB!A:F,6,0),"")</f>
        <v>SCECO</v>
      </c>
      <c r="J2" s="18" t="str">
        <f>IFERROR(VLOOKUP(D2,DB!A:G,7,0),"")</f>
        <v>Dead</v>
      </c>
      <c r="K2" s="46" t="s">
        <v>39115</v>
      </c>
      <c r="L2" s="23" t="str">
        <f>IFERROR(VLOOKUP(D2,DB!A:I,9,0),"")</f>
        <v>Latis</v>
      </c>
    </row>
    <row r="3" spans="1:13" ht="15" customHeight="1">
      <c r="A3" s="19" t="s">
        <v>39116</v>
      </c>
      <c r="B3" s="62" t="str">
        <f>IFERROR(VLOOKUP(D3,DB!A:K,11,0),"")</f>
        <v>R3</v>
      </c>
      <c r="C3" s="18">
        <v>3</v>
      </c>
      <c r="D3" s="62" t="s">
        <v>16714</v>
      </c>
      <c r="E3" s="18" t="s">
        <v>39021</v>
      </c>
      <c r="F3" s="22">
        <v>45964.606886574074</v>
      </c>
      <c r="G3" s="21">
        <f t="shared" ca="1" si="0"/>
        <v>1.0735648145782761E-2</v>
      </c>
      <c r="H3" s="22">
        <v>45964.599594907406</v>
      </c>
      <c r="I3" s="19" t="str">
        <f>IFERROR(VLOOKUP(D3,DB!A:F,6,0),"")</f>
        <v>SCECO</v>
      </c>
      <c r="J3" s="18" t="str">
        <f>IFERROR(VLOOKUP(D3,DB!A:G,7,0),"")</f>
        <v>Dead</v>
      </c>
      <c r="K3" s="46" t="s">
        <v>39117</v>
      </c>
      <c r="L3" s="23" t="str">
        <f>IFERROR(VLOOKUP(D3,DB!A:I,9,0),"")</f>
        <v>Latis</v>
      </c>
    </row>
    <row r="4" spans="1:13" ht="15" customHeight="1">
      <c r="A4" s="19"/>
      <c r="B4" s="62" t="str">
        <f>IFERROR(VLOOKUP(D4,DB!A:K,11,0),"")</f>
        <v/>
      </c>
      <c r="C4" s="18"/>
      <c r="D4" s="18"/>
      <c r="E4" s="18"/>
      <c r="F4" s="20"/>
      <c r="G4" s="21">
        <f t="shared" ca="1" si="0"/>
        <v>45964.61762222222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45964.61762222222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45964.61762222222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45964.61762222222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45964.61762222222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45964.61762222222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45964.61762222222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45964.61762222222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45964.61762222222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45964.61762222222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45964.61762222222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45964.61762222222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45964.61762222222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45964.61762222222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45964.61762222222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45964.61762222222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45964.61762222222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45964.61762222222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45964.61762222222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45964.61762222222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45964.61762222222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45964.61762222222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45964.61762222222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45964.61762222222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45964.61762222222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45964.61762222222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45964.61762222222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45964.61762222222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45964.61762222222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45964.61762222222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45964.61762222222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45964.61762222222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45964.61762222222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45964.61762222222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45964.61762222222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45964.61762222222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45964.61762222222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45964.61762222222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45964.61762222222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45964.61762222222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45964.61762222222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45964.61762222222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45964.61762222222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45964.61762222222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45964.61762222222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45964.61762222222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45964.61762222222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45964.61762222222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45964.61762222222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45964.61762222222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45964.61762222222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45964.61762222222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45964.61762222222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45964.61762222222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45964.61762222222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45964.61762222222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45964.61762222222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45964.61762222222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45964.61762222222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45964.61762222222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45964.61762222222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45964.61762222222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45964.61762222222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45964.61762222222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45964.61762222222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45964.61762222222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45964.61762222222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45964.61762222222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45964.61762222222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45964.61762222222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45964.61762222222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45964.61762222222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45964.61762222222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45964.61762222222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45964.61762222222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45964.61762222222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45964.61762222222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45964.61762222222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45964.61762222222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45964.61762222222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45964.61762222222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45964.61762222222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45964.61762222222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45964.61762222222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45964.61762222222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45964.61762222222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45964.61762222222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45964.61762222222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45964.61762222222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45964.61762222222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45964.61762222222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45964.61762222222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45964.61762222222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45964.61762222222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45964.61762222222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45964.61762222222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45964.61762222222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45964.61762222222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45964.61762222222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45964.61762222222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45964.61762222222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45964.61762222222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45964.61762222222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45964.61762222222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45964.61762222222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45964.61762222222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45964.61762222222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45964.61762222222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45964.61762222222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45964.61762222222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45964.61762222222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45964.61762222222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45964.61762222222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45964.61762222222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45964.61762222222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45964.61762222222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45964.61762222222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45964.61762222222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45964.61762222222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45964.61762222222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45964.61762222222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45964.61762222222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45964.61762222222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45964.61762222222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45964.61762222222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45964.61762222222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45964.61762222222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45964.61762222222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45964.61762222222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45964.61762222222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45964.61762222222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45964.61762222222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45964.61762222222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45964.61762222222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45964.61762222222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45964.61762222222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45964.61762222222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45964.61762222222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45964.61762222222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45964.61762222222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45964.61762222222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45964.61762222222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45964.61762222222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45964.61762222222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45964.61762222222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45964.61762222222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45964.61762222222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45964.61762222222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45964.61762222222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45964.61762222222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45964.61762222222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45964.61762222222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45964.61762222222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45964.61762222222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45964.61762222222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45964.61762222222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45964.61762222222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45964.61762222222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45964.61762222222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45964.61762222222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45964.61762222222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45964.61762222222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45964.61762222222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45964.61762222222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45964.61762222222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45964.61762222222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45964.61762222222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45964.61762222222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45964.61762222222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45964.61762222222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45964.61762222222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45964.61762222222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45964.61762222222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45964.61762222222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45964.61762222222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45964.61762222222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45964.61762222222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45964.61762222222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45964.61762222222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45964.61762222222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45964.61762222222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45964.61762222222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45964.61762222222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45964.61762222222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45964.61762222222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45964.61762222222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45964.61762222222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45964.61762222222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45964.61762222222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45964.61762222222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45964.61762222222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45964.61762222222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45964.61762222222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45964.61762222222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45964.61762222222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45964.61762222222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45964.61762222222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45964.61762222222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45964.61762222222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45964.61762222222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45964.61762222222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45964.61762222222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45964.61762222222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45964.61762222222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45964.61762222222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45964.61762222222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45964.61762222222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45964.61762222222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45964.61762222222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45964.61762222222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45964.61762222222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45964.61762222222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45964.61762222222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45964.61762222222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45964.61762222222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45964.61762222222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45964.61762222222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45964.61762222222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45964.61762222222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45964.61762222222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45964.61762222222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45964.61762222222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45964.61762222222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45964.61762222222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45964.61762222222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45964.61762222222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45964.61762222222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45964.61762222222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45964.61762222222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45964.61762222222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45964.61762222222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45964.61762222222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45964.61762222222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45964.61762222222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45964.61762222222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45964.61762222222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45964.61762222222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45964.61762222222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45964.61762222222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45964.61762222222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45964.61762222222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45964.61762222222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45964.61762222222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45964.61762222222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45964.61762222222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45964.61762222222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45964.61762222222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45964.61762222222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45964.61762222222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45964.61762222222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45964.61762222222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45964.61762222222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45964.61762222222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45964.61762222222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45964.61762222222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45964.61762222222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45964.61762222222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45964.61762222222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45964.61762222222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45964.61762222222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45964.61762222222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45964.61762222222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45964.61762222222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45964.61762222222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45964.61762222222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45964.61762222222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45964.61762222222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45964.61762222222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45964.61762222222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45964.61762222222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45964.61762222222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45964.61762222222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45964.61762222222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45964.61762222222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45964.61762222222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45964.61762222222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45964.61762222222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45964.61762222222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45964.61762222222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45964.61762222222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45964.61762222222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45964.61762222222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45964.61762222222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45964.61762222222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45964.61762222222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45964.61762222222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45964.61762222222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45964.61762222222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45964.61762222222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45964.61762222222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45964.61762222222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45964.61762222222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45964.61762222222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45964.61762222222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45964.61762222222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45964.61762222222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45964.61762222222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45964.61762222222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45964.61762222222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45964.61762222222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45964.61762222222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45964.61762222222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45964.61762222222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45964.61762222222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45964.61762222222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45964.61762222222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45964.61762222222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45964.61762222222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45964.61762222222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45964.61762222222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45964.61762222222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45964.61762222222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45964.61762222222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45964.61762222222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45964.61762222222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45964.61762222222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45964.61762222222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45964.61762222222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45964.61762222222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45964.61762222222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45964.61762222222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45964.61762222222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45964.61762222222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45964.61762222222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45964.61762222222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45964.61762222222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45964.61762222222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45964.61762222222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45964.61762222222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45964.61762222222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45964.61762222222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45964.61762222222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45964.61762222222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45964.61762222222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45964.61762222222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45964.61762222222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45964.61762222222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45964.61762222222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45964.61762222222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45964.61762222222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45964.61762222222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45964.61762222222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45964.61762222222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45964.61762222222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45964.61762222222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45964.61762222222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45964.61762222222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45964.61762222222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45964.61762222222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45964.61762222222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45964.61762222222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45964.61762222222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45964.61762222222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45964.61762222222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45964.61762222222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45964.61762222222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45964.61762222222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45964.61762222222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45964.61762222222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45964.61762222222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45964.61762222222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45964.61762222222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45964.61762222222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45964.61762222222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45964.61762222222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45964.61762222222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45964.61762222222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45964.61762222222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45964.61762222222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45964.61762222222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45964.61762222222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45964.61762222222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45964.61762222222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45964.61762222222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45964.61762222222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45964.61762222222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45964.61762222222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45964.61762222222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45964.61762222222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45964.61762222222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45964.61762222222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45964.61762222222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45964.61762222222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45964.61762222222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45964.61762222222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45964.61762222222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45964.61762222222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45964.61762222222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45964.61762222222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45964.61762222222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45964.61762222222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45964.61762222222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45964.61762222222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45964.61762222222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45964.61762222222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45964.61762222222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45964.61762222222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45964.61762222222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45964.61762222222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45964.61762222222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45964.61762222222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45964.61762222222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45964.61762222222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45964.61762222222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45964.61762222222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45964.61762222222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45964.61762222222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45964.61762222222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45964.61762222222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45964.61762222222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45964.61762222222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45964.61762222222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45964.61762222222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45964.61762222222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45964.61762222222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45964.61762222222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45964.61762222222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45964.61762222222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45964.61762222222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45964.61762222222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45964.61762222222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45964.61762222222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45964.61762222222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45964.61762222222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45964.61762222222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45964.61762222222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45964.61762222222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45964.61762222222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45964.61762222222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45964.61762222222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45964.61762222222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45964.61762222222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45964.61762222222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45964.61762222222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45964.61762222222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45964.61762222222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45964.61762222222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45964.61762222222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45964.61762222222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45964.61762222222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45964.61762222222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45964.61762222222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45964.61762222222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45964.61762222222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45964.61762222222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45964.61762222222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45964.61762222222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45964.61762222222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45964.61762222222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45964.61762222222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45964.61762222222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45964.61762222222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45964.61762222222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45964.61762222222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45964.61762222222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45964.61762222222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45964.61762222222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45964.61762222222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45964.61762222222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45964.61762222222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45964.61762222222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45964.61762222222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45964.61762222222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45964.61762222222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45964.61762222222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45964.61762222222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45964.61762222222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45964.61762222222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45964.61762222222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45964.61762222222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45964.61762222222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45964.61762222222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45964.61762222222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45964.61762222222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45964.61762222222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45964.61762222222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45964.61762222222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45964.61762222222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45964.61762222222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45964.61762222222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45964.61762222222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45964.61762222222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45964.61762222222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45964.61762222222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45964.61762222222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45964.61762222222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45964.61762222222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45964.61762222222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45964.61762222222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45964.61762222222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45964.61762222222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45964.61762222222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45964.61762222222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45964.61762222222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45964.61762222222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45964.61762222222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45964.61762222222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45964.61762222222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45964.61762222222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45964.61762222222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45964.61762222222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45964.61762222222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45964.61762222222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45964.61762222222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45964.61762222222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45964.61762222222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45964.61762222222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45964.61762222222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45964.61762222222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45964.61762222222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45964.61762222222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45964.61762222222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45964.61762222222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45964.61762222222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45964.61762222222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45964.61762222222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45964.61762222222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45964.61762222222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45964.61762222222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45964.61762222222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45964.61762222222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45964.61762222222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45964.61762222222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45964.61762222222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45964.61762222222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45964.61762222222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45964.61762222222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45964.61762222222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45964.61762222222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45964.61762222222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45964.61762222222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45964.61762222222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45964.61762222222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45964.61762222222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45964.61762222222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45964.61762222222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45964.61762222222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45964.61762222222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45964.61762222222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45964.61762222222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45964.61762222222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45964.61762222222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45964.61762222222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45964.61762222222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45964.61762222222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45964.61762222222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45964.61762222222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45964.61762222222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45964.61762222222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45964.61762222222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45964.61762222222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45964.61762222222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45964.61762222222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45964.61762222222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45964.61762222222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45964.61762222222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45964.61762222222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45964.61762222222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45964.61762222222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45964.61762222222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45964.61762222222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45964.61762222222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45964.61762222222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45964.61762222222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45964.61762222222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45964.61762222222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45964.61762222222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45964.61762222222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45964.61762222222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45964.61762222222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45964.61762222222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45964.61762222222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45964.61762222222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45964.61762222222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45964.61762222222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45964.61762222222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45964.61762222222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45964.61762222222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45964.61762222222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45964.61762222222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45964.61762222222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45964.61762222222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45964.61762222222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45964.61762222222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45964.61762222222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45964.61762222222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45964.61762222222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45964.61762222222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45964.61762222222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45964.61762222222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45964.61762222222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45964.61762222222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45964.61762222222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45964.61762222222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45964.61762222222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45964.61762222222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45964.61762222222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45964.61762222222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45964.61762222222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45964.61762222222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45964.61762222222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45964.61762222222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45964.61762222222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45964.61762222222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45964.61762222222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45964.61762222222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45964.61762222222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45964.61762222222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45964.61762222222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45964.61762222222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45964.61762222222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45964.61762222222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45964.61762222222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45964.61762222222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45964.61762222222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45964.61762222222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45964.61762222222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45964.61762222222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45964.61762222222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45964.61762222222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45964.61762222222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45964.61762222222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45964.61762222222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45964.61762222222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45964.61762222222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45964.61762222222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45964.61762222222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45964.61762222222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45964.61762222222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45964.61762222222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45964.61762222222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45964.61762222222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45964.61762222222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45964.61762222222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45964.61762222222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45964.61762222222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45964.61762222222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45964.61762222222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45964.61762222222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45964.61762222222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45964.61762222222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45964.61762222222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45964.61762222222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45964.61762222222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45964.61762222222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45964.61762222222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45964.61762222222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45964.61762222222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45964.61762222222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45964.61762222222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45964.61762222222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45964.61762222222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45964.61762222222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45964.61762222222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45964.61762222222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45964.61762222222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45964.61762222222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45964.61762222222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45964.61762222222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45964.61762222222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45964.61762222222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45964.61762222222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45964.61762222222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45964.61762222222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45964.61762222222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45964.61762222222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45964.61762222222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45964.61762222222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45964.61762222222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45964.61762222222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45964.61762222222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45964.61762222222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45964.61762222222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45964.61762222222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45964.61762222222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45964.61762222222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45964.61762222222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45964.61762222222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45964.61762222222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45964.61762222222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45964.61762222222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45964.61762222222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45964.61762222222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45964.61762222222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45964.61762222222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45964.61762222222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45964.61762222222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45964.61762222222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45964.61762222222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45964.61762222222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45964.61762222222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45964.61762222222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45964.61762222222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45964.61762222222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45964.61762222222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45964.61762222222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45964.61762222222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45964.61762222222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45964.61762222222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45964.61762222222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45964.61762222222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45964.61762222222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45964.61762222222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45964.61762222222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45964.61762222222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45964.61762222222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45964.61762222222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45964.61762222222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45964.61762222222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45964.61762222222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45964.61762222222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45964.61762222222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45964.61762222222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45964.61762222222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45964.61762222222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45964.61762222222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45964.61762222222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45964.61762222222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45964.61762222222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45964.61762222222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45964.61762222222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45964.61762222222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45964.61762222222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45964.61762222222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45964.61762222222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45964.61762222222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45964.61762222222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45964.61762222222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45964.61762222222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45964.61762222222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45964.61762222222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45964.61762222222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45964.61762222222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45964.61762222222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45964.61762222222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45964.61762222222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45964.61762222222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45964.61762222222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45964.61762222222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45964.61762222222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45964.61762222222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45964.61762222222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45964.61762222222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45964.61762222222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45964.61762222222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45964.61762222222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45964.61762222222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45964.61762222222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45964.61762222222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45964.61762222222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45964.61762222222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45964.61762222222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45964.61762222222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45964.61762222222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45964.61762222222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45964.61762222222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45964.61762222222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45964.61762222222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45964.61762222222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45964.61762222222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45964.61762222222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45964.61762222222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45964.61762222222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45964.61762222222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45964.61762222222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45964.61762222222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45964.61762222222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45964.61762222222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45964.61762222222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45964.61762222222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45964.61762222222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45964.61762222222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45964.61762222222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45964.61762222222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45964.61762222222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45964.61762222222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45964.61762222222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45964.61762222222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45964.61762222222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45964.61762222222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45964.61762222222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45964.61762222222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45964.61762222222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45964.61762222222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45964.61762222222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45964.61762222222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45964.61762222222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45964.61762222222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45964.61762222222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45964.61762222222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45964.61762222222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45964.61762222222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45964.61762222222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45964.61762222222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45964.61762222222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45964.61762222222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45964.61762222222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45964.61762222222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45964.61762222222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45964.61762222222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45964.61762222222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45964.61762222222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45964.61762222222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45964.61762222222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45964.61762222222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45964.61762222222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45964.61762222222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45964.61762222222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45964.61762222222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45964.61762222222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45964.61762222222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45964.61762222222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45964.61762222222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45964.61762222222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45964.61762222222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45964.61762222222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45964.61762222222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45964.61762222222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45964.61762222222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45964.61762222222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45964.61762222222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45964.61762222222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45964.61762222222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45964.61762222222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45964.61762222222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45964.61762222222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45964.61762222222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45964.61762222222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45964.61762222222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45964.61762222222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45964.61762222222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45964.61762222222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45964.61762222222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45964.61762222222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45964.61762222222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45964.61762222222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45964.61762222222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45964.61762222222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45964.61762222222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45964.61762222222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45964.61762222222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45964.61762222222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45964.61762222222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45964.61762222222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45964.61762222222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45964.61762222222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45964.61762222222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45964.61762222222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45964.61762222222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45964.61762222222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45964.61762222222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45964.61762222222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45964.61762222222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45964.61762222222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45964.61762222222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45964.61762222222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45964.61762222222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45964.61762222222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45964.61762222222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45964.61762222222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45964.61762222222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45964.61762222222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45964.61762222222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45964.61762222222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45964.61762222222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45964.61762222222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45964.61762222222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45964.61762222222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45964.61762222222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45964.61762222222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45964.61762222222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45964.61762222222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45964.61762222222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45964.61762222222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45964.61762222222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45964.61762222222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45964.61762222222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45964.61762222222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45964.61762222222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45964.61762222222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45964.61762222222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45964.61762222222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45964.61762222222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45964.61762222222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45964.61762222222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45964.61762222222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45964.61762222222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45964.61762222222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45964.61762222222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45964.61762222222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45964.61762222222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45964.61762222222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45964.61762222222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45964.61762222222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45964.61762222222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45964.61762222222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45964.61762222222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45964.61762222222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45964.61762222222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45964.61762222222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45964.61762222222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45964.61762222222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45964.61762222222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45964.61762222222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45964.61762222222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45964.61762222222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45964.61762222222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45964.61762222222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45964.61762222222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45964.61762222222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45964.61762222222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45964.61762222222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45964.61762222222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45964.61762222222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45964.61762222222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45964.61762222222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45964.61762222222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45964.61762222222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45964.61762222222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45964.61762222222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45964.61762222222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45964.61762222222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45964.61762222222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45964.61762222222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45964.61762222222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45964.61762222222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45964.61762222222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45964.61762222222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45964.61762222222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45964.61762222222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45964.61762222222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45964.61762222222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45964.61762222222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45964.61762222222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45964.61762222222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45964.61762222222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45964.61762222222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45964.61762222222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45964.61762222222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45964.61762222222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45964.61762222222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45964.61762222222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45964.61762222222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45964.61762222222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45964.61762222222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45964.61762222222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45964.61762222222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45964.61762222222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45964.61762222222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45964.61762222222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45964.61762222222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45964.61762222222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45964.61762222222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45964.61762222222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45964.61762222222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45964.61762222222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45964.61762222222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45964.61762222222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45964.61762222222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45964.61762222222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45964.61762222222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45964.61762222222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45964.61762222222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45964.61762222222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45964.61762222222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45964.61762222222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45964.61762222222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45964.61762222222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45964.61762222222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45964.61762222222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45964.61762222222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45964.61762222222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45964.61762222222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45964.61762222222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45964.61762222222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45964.61762222222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45964.61762222222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45964.61762222222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45964.61762222222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45964.61762222222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45964.61762222222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45964.61762222222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45964.61762222222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45964.61762222222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45964.61762222222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45964.61762222222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45964.61762222222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45964.61762222222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45964.61762222222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45964.61762222222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45964.61762222222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45964.61762222222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45964.61762222222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45964.61762222222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45964.61762222222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45964.61762222222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45964.61762222222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45964.61762222222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45964.61762222222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45964.61762222222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45964.61762222222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45964.61762222222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45964.61762222222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45964.61762222222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45964.61762222222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45964.61762222222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45964.61762222222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45964.61762222222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45964.61762222222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45964.61762222222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45964.61762222222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45964.61762222222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45964.61762222222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45964.61762222222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45964.61762222222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45964.61762222222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45964.61762222222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45964.61762222222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45964.61762222222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45964.61762222222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45964.61762222222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45964.61762222222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45964.61762222222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45964.61762222222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45964.61762222222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45964.61762222222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45964.61762222222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45964.61762222222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45964.61762222222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45964.61762222222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45964.61762222222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45964.61762222222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45964.61762222222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45964.61762222222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45964.61762222222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45964.61762222222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45964.61762222222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45964.61762222222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45964.61762222222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45964.61762222222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45964.61762222222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45964.61762222222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45964.61762222222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45964.61762222222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45964.61762222222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45964.61762222222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45964.61762222222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45964.61762222222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45964.61762222222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45964.61762222222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45964.61762222222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45964.61762222222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45964.61762222222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45964.61762222222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45964.61762222222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45964.61762222222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45964.61762222222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45964.61762222222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45964.61762222222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45964.61762222222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45964.61762222222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45964.61762222222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45964.61762222222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45964.61762222222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45964.61762222222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45964.61762222222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45964.61762222222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45964.61762222222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45964.61762222222</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261.13690462962404</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34987</v>
      </c>
      <c r="E3" s="97" t="s">
        <v>39021</v>
      </c>
      <c r="F3" s="122">
        <v>45964.501388888886</v>
      </c>
      <c r="G3" s="123">
        <f ca="1">IFERROR(NOW()-F3,"")</f>
        <v>0.11623333333409391</v>
      </c>
      <c r="H3" s="122">
        <v>45964.485972222225</v>
      </c>
      <c r="I3" s="118" t="str">
        <f>IFERROR(VLOOKUP(D3,DB!A:F,6,0),"")</f>
        <v>SCECO</v>
      </c>
      <c r="J3" s="118" t="str">
        <f>IFERROR(VLOOKUP(D3,DB!A:G,7,0),"")</f>
        <v>Vandalized</v>
      </c>
      <c r="K3" s="124" t="s">
        <v>39121</v>
      </c>
      <c r="L3" s="120" t="str">
        <f>IFERROR(VLOOKUP(D3,DB!A:I,9,0),"")</f>
        <v>Latis</v>
      </c>
    </row>
    <row r="4" spans="1:16" ht="15" customHeight="1">
      <c r="A4" s="118" t="s">
        <v>39122</v>
      </c>
      <c r="B4" s="118" t="str">
        <f>IFERROR(VLOOKUP(D4,DB!A:K,11,0),"")</f>
        <v>R4</v>
      </c>
      <c r="C4" s="119">
        <v>4</v>
      </c>
      <c r="D4" s="120" t="s">
        <v>35038</v>
      </c>
      <c r="E4" s="97" t="s">
        <v>39021</v>
      </c>
      <c r="F4" s="122">
        <v>45964.580601851849</v>
      </c>
      <c r="G4" s="123">
        <f ca="1">IFERROR(NOW()-F4,"")</f>
        <v>3.7020370371465106E-2</v>
      </c>
      <c r="H4" s="122">
        <v>45964.562199074076</v>
      </c>
      <c r="I4" s="118" t="str">
        <f>IFERROR(VLOOKUP(D4,DB!A:F,6,0),"")</f>
        <v>SCECO</v>
      </c>
      <c r="J4" s="118" t="str">
        <f>IFERROR(VLOOKUP(D4,DB!A:G,7,0),"")</f>
        <v>Vandalized</v>
      </c>
      <c r="K4" s="124" t="s">
        <v>39121</v>
      </c>
      <c r="L4" s="120" t="str">
        <f>IFERROR(VLOOKUP(D4,DB!A:I,9,0),"")</f>
        <v>Latis</v>
      </c>
    </row>
    <row r="5" spans="1:16" ht="15" customHeight="1">
      <c r="A5" s="118"/>
      <c r="B5" s="118" t="str">
        <f>IFERROR(VLOOKUP(D5,DB!A:K,11,0),"")</f>
        <v/>
      </c>
      <c r="C5" s="119"/>
      <c r="D5" s="120"/>
      <c r="E5" s="97"/>
      <c r="F5" s="122"/>
      <c r="G5" s="123">
        <f ca="1">IFERROR(NOW()-F5,"")</f>
        <v>45964.61762222222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45964.61762222222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45964.61762222222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45964.61762222222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45964.61762222222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45964.61762222222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45964.61762222222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45964.61762222222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45964.61762222222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45964.61762222222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45964.61762222222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45964.61762222222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45964.61762222222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93"/>
      <c r="E18" s="121"/>
      <c r="F18" s="122"/>
      <c r="G18" s="123">
        <f ca="1">IFERROR(NOW()-F18,"")</f>
        <v>45964.61762222222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45964.61762222222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45964.61762222222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45964.61762222222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45964.61762222222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45964.61762222222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45964.61762222222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45964.61762222222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45964.61762222222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45964.61762222222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45964.61762222222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45964.61762222222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45964.61762222222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45964.61762222222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45964.61762222222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45964.61762222222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45964.61762222222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45964.61762222222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45964.61762222222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45964.61762222222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45964.61762222222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45964.61762222222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45964.61762222222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45964.61762222222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45964.61762222222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45964.61762222222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45964.61762222222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45964.61762222222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45964.61762222222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45964.61762222222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45964.61762222222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45964.61762222222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45964.61762222222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45964.61762222222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45964.61762222222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45964.61762222222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45964.61762222222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45964.61762222222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45964.61762222222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45964.61762222222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45964.61762222222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45964.61762222222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45964.61762222222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45964.61762222222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45964.61762222222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45964.61762222222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45964.61762222222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45964.61762222222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45964.61762222222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45964.61762222222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45964.61762222222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45964.61762222222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45964.61762222222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45964.61762222222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45964.61762222222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45964.61762222222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45964.61762222222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45964.61762222222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45964.61762222222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45964.61762222222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45964.61762222222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45964.61762222222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45964.61762222222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45964.61762222222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45964.61762222222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45964.61762222222</v>
      </c>
      <c r="H83" s="122"/>
      <c r="I83" s="118" t="str">
        <f>IFERROR(VLOOKUP(D83,DB!A:F,6,0),"")</f>
        <v/>
      </c>
      <c r="J83" s="118" t="str">
        <f>IFERROR(VLOOKUP(D83,DB!A:G,7,0),"")</f>
        <v/>
      </c>
      <c r="K83" s="124"/>
      <c r="L83" s="120" t="str">
        <f>IFERROR(VLOOKUP(D83,DB!A:I,9,0),"")</f>
        <v/>
      </c>
    </row>
    <row r="84" spans="1:12" ht="15" customHeight="1">
      <c r="A84" s="125"/>
      <c r="B84" s="125" t="str">
        <f>IFERROR(VLOOKUP(D84,DB!A:K,11,0),"")</f>
        <v/>
      </c>
      <c r="C84" s="126"/>
      <c r="D84" s="127"/>
      <c r="E84" s="128"/>
      <c r="F84" s="129"/>
      <c r="G84" s="130">
        <f ca="1">IFERROR(NOW()-F84,"")</f>
        <v>45964.61762222222</v>
      </c>
      <c r="H84" s="129"/>
      <c r="I84" s="125" t="str">
        <f>IFERROR(VLOOKUP(D84,DB!A:F,6,0),"")</f>
        <v/>
      </c>
      <c r="J84" s="125" t="str">
        <f>IFERROR(VLOOKUP(D84,DB!A:G,7,0),"")</f>
        <v/>
      </c>
      <c r="K84" s="131"/>
      <c r="L84" s="127" t="str">
        <f>IFERROR(VLOOKUP(D84,DB!A:I,9,0),"")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C6" sqref="C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72.785562037031923</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39024</v>
      </c>
      <c r="F3" s="38">
        <v>45926.188877314817</v>
      </c>
      <c r="G3" s="143">
        <f t="shared" ref="G3" ca="1" si="0">IFERROR(NOW()-F3,"")</f>
        <v>38.428744907403598</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39024</v>
      </c>
      <c r="F4" s="152">
        <v>45948.661111111112</v>
      </c>
      <c r="G4" s="153">
        <f ca="1">IFERROR(NOW()-F4,"")</f>
        <v>15.956511111107829</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R5</v>
      </c>
      <c r="C5" s="151">
        <v>1</v>
      </c>
      <c r="D5" s="151" t="s">
        <v>38484</v>
      </c>
      <c r="E5" s="151"/>
      <c r="F5" s="152"/>
      <c r="G5" s="153">
        <f ca="1">IFERROR(NOW()-F5,"")</f>
        <v>45964.61762222222</v>
      </c>
      <c r="H5" s="152"/>
      <c r="I5" s="151" t="str">
        <f>IFERROR(VLOOKUP(D5,DB!A:F,6,0),"")</f>
        <v>SCECO</v>
      </c>
      <c r="J5" s="151" t="str">
        <f>IFERROR(VLOOKUP(D5,DB!A:G,7,0),"")</f>
        <v>Haj Removal</v>
      </c>
      <c r="K5" s="151"/>
      <c r="L5" s="151" t="str">
        <f>IFERROR(VLOOKUP(D5,DB!A:I,9,0),"")</f>
        <v>Latis</v>
      </c>
    </row>
    <row r="6" spans="1:13" ht="15">
      <c r="A6" s="151"/>
      <c r="B6" s="151" t="str">
        <f>IFERROR(VLOOKUP(D6,DB!A:K,11,0),"")</f>
        <v>R5</v>
      </c>
      <c r="C6" s="151">
        <v>1</v>
      </c>
      <c r="D6" s="151" t="s">
        <v>38490</v>
      </c>
      <c r="E6" s="151"/>
      <c r="F6" s="152"/>
      <c r="G6" s="153">
        <f ca="1">IFERROR(NOW()-F6,"")</f>
        <v>45964.61762222222</v>
      </c>
      <c r="H6" s="152"/>
      <c r="I6" s="151" t="str">
        <f>IFERROR(VLOOKUP(D6,DB!A:F,6,0),"")</f>
        <v>SCECO</v>
      </c>
      <c r="J6" s="151" t="str">
        <f>IFERROR(VLOOKUP(D6,DB!A:G,7,0),"")</f>
        <v>Haj Removal</v>
      </c>
      <c r="K6" s="151"/>
      <c r="L6" s="151" t="str">
        <f>IFERROR(VLOOKUP(D6,DB!A:I,9,0),"")</f>
        <v>Latis</v>
      </c>
    </row>
    <row r="7" spans="1:13" ht="15">
      <c r="A7" s="151"/>
      <c r="B7" s="151" t="str">
        <f>IFERROR(VLOOKUP(D7,DB!A:K,11,0),"")</f>
        <v>R5</v>
      </c>
      <c r="C7" s="151">
        <v>3</v>
      </c>
      <c r="D7" s="151" t="s">
        <v>38181</v>
      </c>
      <c r="E7" s="151"/>
      <c r="F7" s="152"/>
      <c r="G7" s="153">
        <f ca="1">IFERROR(NOW()-F7,"")</f>
        <v>45964.61762222222</v>
      </c>
      <c r="H7" s="152"/>
      <c r="I7" s="151" t="str">
        <f>IFERROR(VLOOKUP(D7,DB!A:F,6,0),"")</f>
        <v>SCECO</v>
      </c>
      <c r="J7" s="151" t="str">
        <f>IFERROR(VLOOKUP(D7,DB!A:G,7,0),"")</f>
        <v>Haj Removal</v>
      </c>
      <c r="K7" s="151"/>
      <c r="L7" s="151" t="str">
        <f>IFERROR(VLOOKUP(D7,DB!A:I,9,0),"")</f>
        <v>Latis</v>
      </c>
    </row>
    <row r="8" spans="1:13" ht="15">
      <c r="A8" s="151"/>
      <c r="B8" s="151" t="str">
        <f>IFERROR(VLOOKUP(D8,DB!A:K,11,0),"")</f>
        <v/>
      </c>
      <c r="C8" s="151"/>
      <c r="D8" s="151"/>
      <c r="E8" s="151"/>
      <c r="F8" s="152"/>
      <c r="G8" s="153">
        <f ca="1">IFERROR(NOW()-F8,"")</f>
        <v>45964.61762222222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45964.61762222222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45964.61762222222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45964.61762222222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45964.61762222222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45964.61762222222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45964.61762222222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45964.61762222222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45964.61762222222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45964.61762222222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45964.61762222222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45964.61762222222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45964.61762222222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45964.61762222222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45964.61762222222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45964.61762222222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45964.61762222222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45964.61762222222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45964.61762222222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45964.61762222222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45964.61762222222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45964.61762222222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45964.61762222222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45964.61762222222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45964.61762222222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45964.61762222222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45964.61762222222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45964.61762222222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45964.61762222222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45964.61762222222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45964.61762222222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45964.61762222222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45964.61762222222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45964.61762222222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45964.61762222222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45964.61762222222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45964.61762222222</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45964.61762222222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45964.61762222222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45964.61762222222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45964.61762222222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45964.61762222222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45964.61762222222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45964.61762222222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45964.61762222222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45964.61762222222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45964.61762222222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45964.61762222222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45964.61762222222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45964.61762222222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45964.61762222222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45964.61762222222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45964.61762222222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45964.61762222222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45964.61762222222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45964.61762222222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45964.61762222222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45964.61762222222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45964.61762222222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45964.61762222222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45964.61762222222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45964.61762222222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45964.61762222222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45964.61762222222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45964.61762222222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45964.61762222222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45964.61762222222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45964.61762222222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45964.61762222222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45964.61762222222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45964.61762222222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45964.61762222222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45964.61762222222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45964.61762222222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45964.61762222222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45964.61762222222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45964.61762222222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45964.61762222222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45964.61762222222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45964.61762222222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45964.61762222222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45964.61762222222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45964.61762222222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45964.61762222222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45964.61762222222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45964.61762222222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45964.61762222222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45964.61762222222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45964.61762222222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45964.61762222222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45964.61762222222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45964.61762222222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45964.61762222222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45964.61762222222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45964.61762222222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45964.61762222222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45964.61762222222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45964.61762222222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45964.61762222222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45964.61762222222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45964.61762222222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45964.61762222222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45964.61762222222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45964.61762222222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45964.61762222222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45964.61762222222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45964.61762222222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45964.61762222222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45964.61762222222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45964.61762222222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45964.61762222222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45964.61762222222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45964.61762222222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45964.61762222222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45964.61762222222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45964.61762222222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45964.61762222222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45964.61762222222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45964.61762222222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45964.61762222222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45964.61762222222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45964.61762222222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45964.61762222222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45964.61762222222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45964.61762222222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45964.61762222222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45964.61762222222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45964.61762222222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45964.61762222222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45964.61762222222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45964.61762222222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45964.61762222222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45964.61762222222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45964.61762222222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45964.61762222222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45964.61762222222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45964.61762222222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45964.61762222222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45964.61762222222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45964.61762222222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45964.61762222222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45964.61762222222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45964.61762222222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45964.61762222222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45964.61762222222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45964.61762222222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45964.61762222222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45964.61762222222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45964.61762222222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45964.61762222222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45964.61762222222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45964.61762222222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45964.61762222222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45964.61762222222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45964.61762222222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45964.61762222222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45964.61762222222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45964.61762222222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45964.61762222222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45964.61762222222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45964.61762222222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45964.61762222222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45964.61762222222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45964.61762222222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45964.61762222222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45964.61762222222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45964.61762222222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45964.61762222222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45964.61762222222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45964.61762222222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45964.61762222222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45964.61762222222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45964.61762222222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45964.61762222222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45964.61762222222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45964.61762222222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45964.61762222222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45964.61762222222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45964.61762222222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45964.61762222222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45964.61762222222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45964.61762222222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45964.61762222222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45964.61762222222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45964.61762222222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45964.61762222222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45964.61762222222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45964.61762222222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45964.61762222222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45964.61762222222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45964.61762222222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45964.61762222222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45964.61762222222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45964.61762222222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45964.61762222222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45964.61762222222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45964.61762222222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45964.61762222222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45964.61762222222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45964.61762222222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45964.61762222222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45964.61762222222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45964.61762222222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45964.61762222222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45964.61762222222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45964.61762222222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45964.61762222222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45964.61762222222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45964.61762222222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45964.61762222222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45964.61762222222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45964.61762222222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45964.61762222222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45964.61762222222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45964.61762222222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45964.61762222222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45964.61762222222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45964.61762222222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45964.61762222222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45964.61762222222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45964.61762222222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45964.61762222222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45964.61762222222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45964.61762222222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45964.61762222222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45964.61762222222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45964.61762222222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45964.61762222222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45964.61762222222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45964.61762222222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45964.61762222222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45964.61762222222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45964.61762222222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45964.61762222222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45964.61762222222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45964.61762222222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45964.61762222222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45964.61762222222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45964.61762222222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45964.61762222222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45964.61762222222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45964.61762222222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45964.61762222222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45964.61762222222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45964.61762222222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45964.61762222222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45964.61762222222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45964.61762222222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45964.61762222222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45964.61762222222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45964.61762222222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45964.61762222222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45964.61762222222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45964.61762222222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45964.61762222222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45964.61762222222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45964.61762222222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45964.61762222222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45964.61762222222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45964.61762222222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45964.61762222222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45964.61762222222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45964.61762222222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45964.61762222222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45964.61762222222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45964.61762222222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45964.61762222222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45964.61762222222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45964.61762222222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45964.61762222222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45964.61762222222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45964.61762222222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45964.61762222222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45964.61762222222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45964.61762222222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45964.61762222222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45964.61762222222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45964.61762222222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45964.61762222222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45964.61762222222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45964.61762222222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45964.61762222222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45964.61762222222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45964.61762222222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45964.61762222222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45964.61762222222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45964.61762222222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45964.61762222222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45964.61762222222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45964.61762222222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45964.61762222222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45964.61762222222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45964.61762222222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45964.61762222222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45964.61762222222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45964.61762222222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45964.61762222222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45964.61762222222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45964.61762222222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45964.61762222222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45964.61762222222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45964.61762222222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45964.61762222222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45964.61762222222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45964.61762222222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45964.61762222222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45964.61762222222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45964.61762222222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45964.61762222222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45964.61762222222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45964.61762222222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45964.61762222222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45964.61762222222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45964.61762222222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45964.61762222222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45964.61762222222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45964.61762222222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45964.61762222222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45964.61762222222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45964.61762222222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45964.61762222222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45964.61762222222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45964.61762222222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45964.61762222222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45964.61762222222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45964.61762222222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45964.61762222222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45964.61762222222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45964.61762222222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45964.61762222222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45964.61762222222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45964.61762222222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45964.61762222222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45964.61762222222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45964.61762222222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45964.61762222222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45964.61762222222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45964.61762222222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45964.61762222222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45964.61762222222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45964.61762222222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45964.61762222222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45964.61762222222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45964.61762222222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45964.61762222222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45964.61762222222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45964.61762222222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45964.61762222222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45964.61762222222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45964.61762222222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45964.61762222222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45964.61762222222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45964.61762222222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45964.61762222222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45964.61762222222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45964.61762222222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45964.61762222222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45964.61762222222</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sheetData>
  <dataValidations count="2">
    <dataValidation allowBlank="1" showInputMessage="1" showErrorMessage="1" sqref="E1" xr:uid="{920C6338-E771-4DAE-8C89-92A9093EA4DE}"/>
    <dataValidation type="list" allowBlank="1" showInputMessage="1" showErrorMessage="1" sqref="E2:E10 E13:E3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29382</v>
      </c>
      <c r="E2" s="102" t="s">
        <v>39021</v>
      </c>
      <c r="F2" s="171">
        <v>45964.581122685187</v>
      </c>
      <c r="G2" s="115">
        <f t="shared" ref="G2:G13" ca="1" si="0">IFERROR(NOW()-F2,"-")</f>
        <v>3.649953703279607E-2</v>
      </c>
      <c r="H2" s="171">
        <v>45964.575462962966</v>
      </c>
      <c r="I2" s="169" t="str">
        <f>IFERROR(VLOOKUP(D2,DB!A:F,6,0),"")</f>
        <v>SCECO</v>
      </c>
      <c r="J2" s="169" t="str">
        <f>IFERROR(VLOOKUP(D2,DB!A:G,7,0),"")</f>
        <v>Dead</v>
      </c>
      <c r="K2" s="172" t="s">
        <v>39130</v>
      </c>
      <c r="L2" s="173" t="str">
        <f>IFERROR(VLOOKUP(D2,DB!A:I,9,0),"")</f>
        <v>Latis</v>
      </c>
    </row>
    <row r="3" spans="1:16383" ht="31.5" customHeight="1">
      <c r="A3" s="168"/>
      <c r="B3" s="169" t="str">
        <f>IFERROR(VLOOKUP(D3,DB!A:K,11,0),"")</f>
        <v/>
      </c>
      <c r="C3" s="170"/>
      <c r="D3" s="169"/>
      <c r="E3" s="102"/>
      <c r="F3" s="171"/>
      <c r="G3" s="115">
        <f t="shared" ca="1" si="0"/>
        <v>45964.61762222222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45964.61762222222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45964.61762222222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45964.61762222222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45964.61762222222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45964.61762222222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45964.61762222222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45964.61762222222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45964.61762222222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45964.61762222222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45964.61762222222</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45964.61762222222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45964.61762222222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45964.61762222222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45964.61762222222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45964.61762222222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45964.61762222222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45964.61762222222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45964.61762222222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45964.61762222222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45964.61762222222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45964.61762222222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45964.61762222222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45964.61762222222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45964.61762222222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45964.61762222222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45964.61762222222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45964.61762222222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45964.61762222222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45964.61762222222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45964.61762222222</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2025-11-03T11:49:37Z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