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597" documentId="13_ncr:1_{F6CB121F-512D-4AA6-A0C1-0FB36C537598}" xr6:coauthVersionLast="47" xr6:coauthVersionMax="47" xr10:uidLastSave="{2021AC90-9DDD-4F65-93F9-F789261F7DEC}"/>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J2" i="6"/>
  <c r="I2" i="6"/>
  <c r="G2" i="6"/>
  <c r="B2" i="6"/>
  <c r="B4" i="6"/>
  <c r="B5" i="6"/>
  <c r="B6" i="6"/>
  <c r="B7" i="6"/>
  <c r="B8" i="6"/>
  <c r="B9" i="6"/>
  <c r="B10" i="6"/>
  <c r="B11" i="6"/>
  <c r="B12" i="6"/>
  <c r="B13" i="6"/>
  <c r="B14" i="6"/>
  <c r="B15" i="6"/>
  <c r="B16" i="6"/>
  <c r="B17" i="6"/>
  <c r="B18" i="6"/>
  <c r="B19" i="6"/>
  <c r="B20" i="6"/>
  <c r="B21" i="6"/>
  <c r="B22" i="6"/>
  <c r="G3" i="6"/>
  <c r="G4" i="6"/>
  <c r="G5" i="6"/>
  <c r="G6" i="6"/>
  <c r="G7" i="6"/>
  <c r="G8" i="6"/>
  <c r="G9" i="6"/>
  <c r="G10" i="6"/>
  <c r="G11" i="6"/>
  <c r="G12" i="6"/>
  <c r="G13" i="6"/>
  <c r="G14" i="6"/>
  <c r="G15" i="6"/>
  <c r="G16" i="6"/>
  <c r="G17" i="6"/>
  <c r="G18" i="6"/>
  <c r="G19" i="6"/>
  <c r="G20" i="6"/>
  <c r="G21" i="6"/>
  <c r="G22" i="6"/>
  <c r="I4" i="6"/>
  <c r="I5" i="6"/>
  <c r="I6" i="6"/>
  <c r="I7" i="6"/>
  <c r="I8" i="6"/>
  <c r="I9" i="6"/>
  <c r="I10" i="6"/>
  <c r="I11" i="6"/>
  <c r="I12" i="6"/>
  <c r="I13" i="6"/>
  <c r="I14" i="6"/>
  <c r="I15" i="6"/>
  <c r="I16" i="6"/>
  <c r="I17" i="6"/>
  <c r="I18" i="6"/>
  <c r="I19" i="6"/>
  <c r="I20" i="6"/>
  <c r="I21" i="6"/>
  <c r="I22" i="6"/>
  <c r="J3" i="6"/>
  <c r="J4" i="6"/>
  <c r="J5" i="6"/>
  <c r="J6" i="6"/>
  <c r="J7" i="6"/>
  <c r="J8" i="6"/>
  <c r="J9" i="6"/>
  <c r="J10" i="6"/>
  <c r="J11" i="6"/>
  <c r="J12" i="6"/>
  <c r="J13" i="6"/>
  <c r="J14" i="6"/>
  <c r="J15" i="6"/>
  <c r="J16" i="6"/>
  <c r="J17" i="6"/>
  <c r="J18" i="6"/>
  <c r="J19" i="6"/>
  <c r="J20" i="6"/>
  <c r="J21" i="6"/>
  <c r="J22" i="6"/>
  <c r="L4" i="6"/>
  <c r="L5" i="6"/>
  <c r="L6" i="6"/>
  <c r="L7" i="6"/>
  <c r="L8" i="6"/>
  <c r="L9" i="6"/>
  <c r="L10" i="6"/>
  <c r="L11" i="6"/>
  <c r="L12" i="6"/>
  <c r="L13" i="6"/>
  <c r="L14" i="6"/>
  <c r="L15" i="6"/>
  <c r="L16" i="6"/>
  <c r="L17" i="6"/>
  <c r="L18" i="6"/>
  <c r="L19" i="6"/>
  <c r="L20" i="6"/>
  <c r="L21" i="6"/>
  <c r="L2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B3" i="4"/>
  <c r="B4"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<sst xmlns="http://schemas.openxmlformats.org/spreadsheetml/2006/main" count="180305" uniqueCount="39132">
  <si>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</si>
  <si>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</si>
  <si>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</si>
  <si>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</si>
  <si>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</si>
  <si>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</si>
  <si>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</si>
  <si>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</si>
  <si>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</si>
  <si>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</si>
  <si>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</si>
  <si>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</si>
  <si>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</si>
  <si>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</si>
  <si>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</si>
  <si>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</si>
  <si>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</si>
  <si>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</si>
  <si>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</si>
  <si>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</si>
  <si>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</si>
  <si>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</si>
  <si>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</si>
  <si>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</si>
  <si>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</si>
  <si>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</si>
  <si>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</si>
  <si>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</si>
  <si>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</si>
  <si>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</si>
  <si>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</si>
  <si>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</si>
  <si>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</si>
  <si>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</si>
  <si>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</si>
  <si>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</si>
  <si>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</si>
  <si>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</si>
  <si>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</si>
  <si>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</si>
  <si>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</si>
  <si>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</si>
  <si>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</si>
  <si>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</si>
  <si>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</si>
  <si>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</si>
  <si>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</si>
  <si>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</si>
  <si>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</si>
  <si>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</si>
  <si>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</si>
  <si>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</si>
  <si>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</si>
  <si>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</si>
  <si>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</si>
  <si>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</si>
  <si>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</si>
  <si>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</si>
  <si>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</si>
  <si>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</si>
  <si>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</si>
  <si>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</si>
  <si>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</si>
  <si>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</si>
  <si>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</si>
  <si>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</si>
  <si>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</si>
  <si>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</si>
  <si>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</si>
  <si>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</si>
  <si>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</si>
  <si>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</si>
  <si>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</si>
  <si>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</si>
  <si>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</si>
  <si>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</si>
  <si>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</si>
  <si>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</si>
  <si>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</si>
  <si>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</si>
  <si>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</si>
  <si>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</si>
  <si>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</si>
  <si>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</si>
  <si>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</si>
  <si>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</si>
  <si>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</si>
  <si>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</si>
  <si>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</si>
  <si>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</si>
  <si>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</si>
  <si>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</si>
  <si>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</si>
  <si>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</si>
  <si>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</si>
  <si>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</si>
  <si>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</si>
  <si>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</si>
  <si>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</si>
  <si>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</si>
  <si>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</si>
  <si>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</si>
  <si>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</si>
  <si>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</si>
  <si>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</si>
  <si>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</si>
  <si>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</si>
  <si>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</si>
  <si>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</si>
  <si>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</si>
  <si>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</si>
  <si>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</si>
  <si>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</si>
  <si>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</si>
  <si>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</si>
  <si>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</si>
  <si>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</si>
  <si>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</si>
  <si>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</si>
  <si>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</si>
  <si>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</si>
  <si>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</si>
  <si>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</si>
  <si>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</si>
  <si>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</si>
  <si>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</si>
  <si>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</si>
  <si>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</si>
  <si>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</si>
  <si>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</si>
  <si>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</si>
  <si>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</si>
  <si>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</si>
  <si>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</si>
  <si>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</si>
  <si>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</si>
  <si>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</si>
  <si>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</si>
  <si>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</si>
  <si>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</si>
  <si>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</si>
  <si>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</si>
  <si>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</si>
  <si>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</si>
  <si>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</si>
  <si>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</si>
  <si>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</si>
  <si>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</si>
  <si>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</si>
  <si>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</si>
  <si>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</si>
  <si>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</si>
  <si>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</si>
  <si>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</si>
  <si>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</si>
  <si>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</si>
  <si>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</si>
  <si>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</si>
  <si>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</si>
  <si>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</si>
  <si>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</si>
  <si>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</si>
  <si>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</si>
  <si>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</si>
  <si>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</si>
  <si>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</si>
  <si>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</si>
  <si>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</si>
  <si>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</si>
  <si>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</si>
  <si>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</si>
  <si>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</si>
  <si>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</si>
  <si>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</si>
  <si>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</si>
  <si>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</si>
  <si>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</si>
  <si>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</si>
  <si>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</si>
  <si>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</si>
  <si>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</si>
  <si>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</si>
  <si>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</si>
  <si>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</si>
  <si>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</si>
  <si>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</si>
  <si>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</si>
  <si>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</si>
  <si>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</si>
  <si>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</si>
  <si>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</si>
  <si>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</si>
  <si>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</si>
  <si>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</si>
  <si>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</si>
  <si>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</si>
  <si>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</si>
  <si>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</si>
  <si>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</si>
  <si>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</si>
  <si>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</si>
  <si>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</si>
  <si>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</si>
  <si>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</si>
  <si>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</si>
  <si>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</si>
  <si>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</si>
  <si>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</si>
  <si>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</si>
  <si>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</si>
  <si>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</si>
  <si>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</si>
  <si>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</si>
  <si>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</si>
  <si>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</si>
  <si>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</si>
  <si>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</si>
  <si>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</si>
  <si>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</si>
  <si>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</si>
  <si>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</si>
  <si>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</si>
  <si>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</si>
  <si>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</si>
  <si>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</si>
  <si>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</si>
  <si>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</si>
  <si>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</si>
  <si>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</si>
  <si>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</si>
  <si>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</si>
  <si>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</si>
  <si>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</si>
  <si>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</si>
  <si>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</si>
  <si>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</si>
  <si>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</si>
  <si>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</si>
  <si>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</si>
  <si>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</si>
  <si>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</si>
  <si>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</si>
  <si>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</si>
  <si>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</si>
  <si>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</si>
  <si>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</si>
  <si>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</si>
  <si>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</si>
  <si>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</si>
  <si>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</si>
  <si>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</si>
  <si>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</si>
  <si>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</si>
  <si>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</si>
  <si>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</si>
  <si>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</si>
  <si>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</si>
  <si>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</si>
  <si>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</si>
  <si>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</si>
  <si>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</si>
  <si>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</si>
  <si>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</si>
  <si>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</si>
  <si>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</si>
  <si>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</si>
  <si>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</si>
  <si>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</si>
  <si>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</si>
  <si>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</si>
  <si>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</si>
  <si>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</si>
  <si>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</si>
  <si>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</si>
  <si>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</si>
  <si>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</si>
  <si>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</si>
  <si>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</si>
  <si>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</si>
  <si>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</si>
  <si>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</si>
  <si>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</si>
  <si>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</si>
  <si>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</si>
  <si>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</si>
  <si>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</si>
  <si>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</si>
  <si>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</si>
  <si>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</si>
  <si>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</si>
  <si>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</si>
  <si>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</si>
  <si>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</si>
  <si>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</si>
  <si>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</si>
  <si>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</si>
  <si>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</si>
  <si>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</si>
  <si>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</si>
  <si>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</si>
  <si>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</si>
  <si>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</si>
  <si>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</si>
  <si>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</si>
  <si>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</si>
  <si>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</si>
  <si>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</si>
  <si>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</si>
  <si>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</si>
  <si>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</si>
  <si>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</si>
  <si>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</si>
  <si>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</si>
  <si>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</si>
  <si>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</si>
  <si>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</si>
  <si>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</si>
  <si>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</si>
  <si>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</si>
  <si>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</si>
  <si>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</si>
  <si>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</si>
  <si>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</si>
  <si>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</si>
  <si>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</si>
  <si>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</si>
  <si>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</si>
  <si>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</si>
  <si>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</si>
  <si>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</si>
  <si>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</si>
  <si>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</si>
  <si>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</si>
  <si>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</si>
  <si>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</si>
  <si>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</si>
  <si>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</si>
  <si>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</si>
  <si>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</si>
  <si>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</si>
  <si>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</si>
  <si>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</si>
  <si>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</si>
  <si>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</si>
  <si>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</si>
  <si>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</si>
  <si>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</si>
  <si>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</si>
  <si>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</si>
  <si>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</si>
  <si>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</si>
  <si>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</si>
  <si>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</si>
  <si>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</si>
  <si>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</si>
  <si>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</si>
  <si>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</si>
  <si>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</si>
  <si>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</si>
  <si>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</si>
  <si>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</si>
  <si>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</si>
  <si>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</si>
  <si>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</si>
  <si>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</si>
  <si>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</si>
  <si>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</si>
  <si>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</si>
  <si>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</si>
  <si>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</si>
  <si>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</si>
  <si>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</si>
  <si>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</si>
  <si>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</si>
  <si>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</si>
  <si>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</si>
  <si>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</si>
  <si>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</si>
  <si>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</si>
  <si>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</si>
  <si>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</si>
  <si>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</si>
  <si>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</si>
  <si>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</si>
  <si>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</si>
  <si>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</si>
  <si>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</si>
  <si>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</si>
  <si>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</si>
  <si>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</si>
  <si>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</si>
  <si>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</si>
  <si>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</si>
  <si>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</si>
  <si>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</si>
  <si>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</si>
  <si>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</si>
  <si>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</si>
  <si>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</si>
  <si>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</si>
  <si>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</si>
  <si>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</si>
  <si>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</si>
  <si>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</si>
  <si>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</si>
  <si>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</si>
  <si>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</si>
  <si>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</si>
  <si>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</si>
  <si>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</si>
  <si>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</si>
  <si>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</si>
  <si>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</si>
  <si>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</si>
  <si>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</si>
  <si>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</si>
  <si>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</si>
  <si>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</si>
  <si>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</si>
  <si>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</si>
  <si>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</si>
  <si>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</si>
  <si>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</si>
  <si>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</si>
  <si>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</si>
  <si>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</si>
  <si>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</si>
  <si>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</si>
  <si>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</si>
  <si>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</si>
  <si>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</si>
  <si>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</si>
  <si>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</si>
  <si>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</si>
  <si>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</si>
  <si>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</si>
  <si>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</si>
  <si>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</si>
  <si>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</si>
  <si>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</si>
  <si>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</si>
  <si>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</si>
  <si>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</si>
  <si>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</si>
  <si>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</si>
  <si>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</si>
  <si>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</si>
  <si>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</si>
  <si>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</si>
  <si>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</si>
  <si>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</si>
  <si>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</si>
  <si>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</si>
  <si>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</si>
  <si>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</si>
  <si>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</si>
  <si>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</si>
  <si>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</si>
  <si>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</si>
  <si>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</si>
  <si>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</si>
  <si>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</si>
  <si>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</si>
  <si>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</si>
  <si>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</si>
  <si>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</si>
  <si>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</si>
  <si>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</si>
  <si>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</si>
  <si>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</si>
  <si>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</si>
  <si>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</si>
  <si>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</si>
  <si>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</si>
  <si>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</si>
  <si>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</si>
  <si>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</si>
  <si>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</si>
  <si>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</si>
  <si>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</si>
  <si>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</si>
  <si>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</si>
  <si>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</si>
  <si>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</si>
  <si>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</si>
  <si>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</si>
  <si>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</si>
  <si>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</si>
  <si>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</si>
  <si>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</si>
  <si>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</si>
  <si>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</si>
  <si>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</si>
  <si>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</si>
  <si>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</si>
  <si>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</si>
  <si>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</si>
  <si>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</si>
  <si>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</si>
  <si>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</si>
  <si>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</si>
  <si>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</si>
  <si>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</si>
  <si>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</si>
  <si>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</si>
  <si>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</si>
  <si>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</si>
  <si>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</si>
  <si>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</si>
  <si>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</si>
  <si>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</si>
  <si>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</si>
  <si>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</si>
  <si>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</si>
  <si>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</si>
  <si>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</si>
  <si>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</si>
  <si>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</si>
  <si>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</si>
  <si>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</si>
  <si>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</si>
  <si>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</si>
  <si>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</si>
  <si>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</si>
  <si>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</si>
  <si>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</si>
  <si>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</si>
  <si>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</si>
  <si>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</si>
  <si>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</si>
  <si>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</si>
  <si>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</si>
  <si>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</si>
  <si>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</si>
  <si>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</si>
  <si>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</si>
  <si>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</si>
  <si>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</si>
  <si>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</si>
  <si>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</si>
  <si>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</si>
  <si>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</si>
  <si>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</si>
  <si>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</si>
  <si>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</si>
  <si>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</si>
  <si>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</si>
  <si>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</si>
  <si>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</si>
  <si>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</si>
  <si>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</si>
  <si>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</si>
  <si>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</si>
  <si>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</si>
  <si>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</si>
  <si>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</si>
  <si>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</si>
  <si>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</si>
  <si>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</si>
  <si>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</si>
  <si>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</si>
  <si>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</si>
  <si>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</si>
  <si>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</si>
  <si>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</si>
  <si>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</si>
  <si>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</si>
  <si>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</si>
  <si>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</si>
  <si>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</si>
  <si>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</si>
  <si>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</si>
  <si>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</si>
  <si>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</si>
  <si>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</si>
  <si>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</si>
  <si>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</si>
  <si>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</si>
  <si>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</si>
  <si>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</si>
  <si>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</si>
  <si>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</si>
  <si>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</si>
  <si>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</si>
  <si>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</si>
  <si>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</si>
  <si>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</si>
  <si>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</si>
  <si>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</si>
  <si>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</si>
  <si>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</si>
  <si>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</si>
  <si>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</si>
  <si>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</si>
  <si>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</si>
  <si>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</si>
  <si>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</si>
  <si>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</si>
  <si>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</si>
  <si>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</si>
  <si>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</si>
  <si>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</si>
  <si>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</si>
  <si>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</si>
  <si>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</si>
  <si>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</si>
  <si>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</si>
  <si>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</si>
  <si>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</si>
  <si>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</si>
  <si>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</si>
  <si>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</si>
  <si>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</si>
  <si>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</si>
  <si>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</si>
  <si>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</si>
  <si>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</si>
  <si>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</si>
  <si>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</si>
  <si>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</si>
  <si>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</si>
  <si>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</si>
  <si>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</si>
  <si>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</si>
  <si>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</si>
  <si>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</si>
  <si>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</si>
  <si>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</si>
  <si>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</si>
  <si>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</si>
  <si>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</si>
  <si>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</si>
  <si>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</si>
  <si>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</si>
  <si>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</si>
  <si>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</si>
  <si>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</si>
  <si>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</si>
  <si>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</si>
  <si>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</si>
  <si>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</si>
  <si>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</si>
  <si>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</si>
  <si>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</si>
  <si>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</si>
  <si>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</si>
  <si>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</si>
  <si>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</si>
  <si>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</si>
  <si>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</si>
  <si>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</si>
  <si>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</si>
  <si>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</si>
  <si>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</si>
  <si>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</si>
  <si>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</si>
  <si>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</si>
  <si>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</si>
  <si>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</si>
  <si>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</si>
  <si>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</si>
  <si>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</si>
  <si>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</si>
  <si>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</si>
  <si>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</si>
  <si>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</si>
  <si>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</si>
  <si>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</si>
  <si>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</si>
  <si>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</si>
  <si>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</si>
  <si>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</si>
  <si>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</si>
  <si>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</si>
  <si>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</si>
  <si>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</si>
  <si>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</si>
  <si>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</si>
  <si>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</si>
  <si>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</si>
  <si>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</si>
  <si>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</si>
  <si>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</si>
  <si>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</si>
  <si>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</si>
  <si>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</si>
  <si>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</si>
  <si>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</si>
  <si>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</si>
  <si>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</si>
  <si>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</si>
  <si>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</si>
  <si>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</si>
  <si>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</si>
  <si>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</si>
  <si>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</si>
  <si>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</si>
  <si>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</si>
  <si>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</si>
  <si>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</si>
  <si>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</si>
  <si>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</si>
  <si>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</si>
  <si>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</si>
  <si>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</si>
  <si>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</si>
  <si>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</si>
  <si>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</si>
  <si>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</si>
  <si>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</si>
  <si>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</si>
  <si>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</si>
  <si>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</si>
  <si>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</si>
  <si>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</si>
  <si>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</si>
  <si>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</si>
  <si>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</si>
  <si>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</si>
  <si>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</si>
  <si>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</si>
  <si>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</si>
  <si>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</si>
  <si>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</si>
  <si>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</si>
  <si>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</si>
  <si>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</si>
  <si>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</si>
  <si>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</si>
  <si>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</si>
  <si>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</si>
  <si>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</si>
  <si>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</si>
  <si>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</si>
  <si>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</si>
  <si>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</si>
  <si>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</si>
  <si>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</si>
  <si>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</si>
  <si>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</si>
  <si>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</si>
  <si>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</si>
  <si>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</si>
  <si>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</si>
  <si>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</si>
  <si>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</si>
  <si>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</si>
  <si>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</si>
  <si>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</si>
  <si>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</si>
  <si>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</si>
  <si>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</si>
  <si>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</si>
  <si>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</si>
  <si>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</si>
  <si>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</si>
  <si>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</si>
  <si>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</si>
  <si>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</si>
  <si>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</si>
  <si>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</si>
  <si>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</si>
  <si>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</si>
  <si>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</si>
  <si>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</si>
  <si>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</si>
  <si>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</si>
  <si>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</si>
  <si>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</si>
  <si>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</si>
  <si>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</si>
  <si>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</si>
  <si>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</si>
  <si>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</si>
  <si>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</si>
  <si>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</si>
  <si>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</si>
  <si>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</si>
  <si>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</si>
  <si>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</si>
  <si>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</si>
  <si>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</si>
  <si>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</si>
  <si>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</si>
  <si>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</si>
  <si>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</si>
  <si>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</si>
  <si>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</si>
  <si>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</si>
  <si>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</si>
  <si>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</si>
  <si>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</si>
  <si>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</si>
  <si>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</si>
  <si>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</si>
  <si>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</si>
  <si>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</si>
  <si>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</si>
  <si>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</si>
  <si>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</si>
  <si>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</si>
  <si>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</si>
  <si>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</si>
  <si>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</si>
  <si>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</si>
  <si>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</si>
  <si>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</si>
  <si>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</si>
  <si>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</si>
  <si>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</si>
  <si>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</si>
  <si>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</si>
  <si>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</si>
  <si>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</si>
  <si>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</si>
  <si>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</si>
  <si>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</si>
  <si>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</si>
  <si>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</si>
  <si>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</si>
  <si>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</si>
  <si>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</si>
  <si>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</si>
  <si>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</si>
  <si>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</si>
  <si>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</si>
  <si>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</si>
  <si>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</si>
  <si>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</si>
  <si>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</si>
  <si>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</si>
  <si>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</si>
  <si>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</si>
  <si>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</si>
  <si>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</si>
  <si>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</si>
  <si>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</si>
  <si>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</si>
  <si>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</si>
  <si>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</si>
  <si>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</si>
  <si>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</si>
  <si>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</si>
  <si>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</si>
  <si>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</si>
  <si>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</si>
  <si>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</si>
  <si>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</si>
  <si>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</si>
  <si>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</si>
  <si>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</si>
  <si>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</si>
  <si>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</si>
  <si>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</si>
  <si>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</si>
  <si>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</si>
  <si>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</si>
  <si>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</si>
  <si>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</si>
  <si>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</si>
  <si>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</si>
  <si>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</si>
  <si>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</si>
  <si>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</si>
  <si>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</si>
  <si>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</si>
  <si>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</si>
  <si>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</si>
  <si>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</si>
  <si>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</si>
  <si>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</si>
  <si>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</si>
  <si>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</si>
  <si>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</si>
  <si>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</si>
  <si>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</si>
  <si>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</si>
  <si>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</si>
  <si>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</si>
  <si>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</si>
  <si>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</si>
  <si>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</si>
  <si>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</si>
  <si>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</si>
  <si>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</si>
  <si>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</si>
  <si>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</si>
  <si>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</si>
  <si>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</si>
  <si>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</si>
  <si>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</si>
  <si>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</si>
  <si>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</si>
  <si>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</si>
  <si>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</si>
  <si>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</si>
  <si>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</si>
  <si>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</si>
  <si>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</si>
  <si>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</si>
  <si>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</si>
  <si>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</si>
  <si>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</si>
  <si>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</si>
  <si>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</si>
  <si>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</si>
  <si>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</si>
  <si>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</si>
  <si>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</si>
  <si>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</si>
  <si>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</si>
  <si>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</si>
  <si>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</si>
  <si>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</si>
  <si>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</si>
  <si>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</si>
  <si>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</si>
  <si>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</si>
  <si>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</si>
  <si>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</si>
  <si>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</si>
  <si>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</si>
  <si>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</si>
  <si>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</si>
  <si>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</si>
  <si>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</si>
  <si>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</si>
  <si>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</si>
  <si>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</si>
  <si>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</si>
  <si>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</si>
  <si>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</si>
  <si>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</si>
  <si>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</si>
  <si>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</si>
  <si>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</si>
  <si>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</si>
  <si>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</si>
  <si>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</si>
  <si>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</si>
  <si>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</si>
  <si>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</si>
  <si>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</si>
  <si>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</si>
  <si>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</si>
  <si>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</si>
  <si>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</si>
  <si>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</si>
  <si>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</si>
  <si>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</si>
  <si>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</si>
  <si>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</si>
  <si>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</si>
  <si>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</si>
  <si>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</si>
  <si>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</si>
  <si>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</si>
  <si>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</si>
  <si>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</si>
  <si>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</si>
  <si>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</si>
  <si>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</si>
  <si>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</si>
  <si>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</si>
  <si>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</si>
  <si>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</si>
  <si>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</si>
  <si>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</si>
  <si>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</si>
  <si>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</si>
  <si>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</si>
  <si>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</si>
  <si>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</si>
  <si>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</si>
  <si>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</si>
  <si>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</si>
  <si>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</si>
  <si>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</si>
  <si>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</si>
  <si>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</si>
  <si>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</si>
  <si>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</si>
  <si>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</si>
  <si>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</si>
  <si>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</si>
  <si>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</si>
  <si>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</si>
  <si>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</si>
  <si>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</si>
  <si>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</si>
  <si>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</si>
  <si>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</si>
  <si>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</si>
  <si>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</si>
  <si>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</si>
  <si>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</si>
  <si>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</si>
  <si>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</si>
  <si>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</si>
  <si>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</si>
  <si>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</si>
  <si>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</si>
  <si>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</si>
  <si>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</si>
  <si>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</si>
  <si>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</si>
  <si>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</si>
  <si>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</si>
  <si>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</si>
  <si>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</si>
  <si>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</si>
  <si>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</si>
  <si>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</si>
  <si>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</si>
  <si>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</si>
  <si>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</si>
  <si>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</si>
  <si>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</si>
  <si>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</si>
  <si>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</si>
  <si>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</si>
  <si>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</si>
  <si>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</si>
  <si>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</si>
  <si>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</si>
  <si>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</si>
  <si>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</si>
  <si>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</si>
  <si>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</si>
  <si>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</si>
  <si>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</si>
  <si>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</si>
  <si>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</si>
  <si>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</si>
  <si>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</si>
  <si>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</si>
  <si>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</si>
  <si>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</si>
  <si>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</si>
  <si>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</si>
  <si>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</si>
  <si>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</si>
  <si>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</si>
  <si>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</si>
  <si>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</si>
  <si>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</si>
  <si>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</si>
  <si>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</si>
  <si>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</si>
  <si>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</si>
  <si>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</si>
  <si>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</si>
  <si>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</si>
  <si>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</si>
  <si>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</si>
  <si>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</si>
  <si>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</si>
  <si>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</si>
  <si>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</si>
  <si>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</si>
  <si>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</si>
  <si>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</si>
  <si>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</si>
  <si>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</si>
  <si>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</si>
  <si>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</si>
  <si>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</si>
  <si>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</si>
  <si>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</si>
  <si>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</si>
  <si>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</si>
  <si>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</si>
  <si>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</si>
  <si>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</si>
  <si>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</si>
  <si>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</si>
  <si>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</si>
  <si>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</si>
  <si>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</si>
  <si>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</si>
  <si>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</si>
  <si>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</si>
  <si>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</si>
  <si>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</si>
  <si>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</si>
  <si>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</si>
  <si>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</si>
  <si>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</si>
  <si>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</si>
  <si>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</si>
  <si>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</si>
  <si>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</si>
  <si>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</si>
  <si>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</si>
  <si>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</si>
  <si>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</si>
  <si>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</si>
  <si>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</si>
  <si>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</si>
  <si>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</si>
  <si>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</si>
  <si>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</si>
  <si>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</si>
  <si>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</si>
  <si>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</si>
  <si>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</si>
  <si>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</si>
  <si>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</si>
  <si>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</si>
  <si>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</si>
  <si>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</si>
  <si>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</si>
  <si>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</si>
  <si>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</si>
  <si>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</si>
  <si>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</si>
  <si>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</si>
  <si>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</si>
  <si>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</si>
  <si>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</si>
  <si>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</si>
  <si>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</si>
  <si>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</si>
  <si>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</si>
  <si>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</si>
  <si>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</si>
  <si>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</si>
  <si>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</si>
  <si>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</si>
  <si>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</si>
  <si>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</si>
  <si>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</si>
  <si>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</si>
  <si>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</si>
  <si>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</si>
  <si>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</si>
  <si>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</si>
  <si>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</si>
  <si>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</si>
  <si>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</si>
  <si>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</si>
  <si>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</si>
  <si>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</si>
  <si>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</si>
  <si>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</si>
  <si>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</si>
  <si>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</si>
  <si>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</si>
  <si>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</si>
  <si>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</si>
  <si>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</si>
  <si>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</si>
  <si>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</si>
  <si>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</si>
  <si>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</si>
  <si>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</si>
  <si>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</si>
  <si>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</si>
  <si>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</si>
  <si>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</si>
  <si>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</si>
  <si>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</si>
  <si>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</si>
  <si>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</si>
  <si>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</si>
  <si>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</si>
  <si>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</si>
  <si>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</si>
  <si>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</si>
  <si>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</si>
  <si>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</si>
  <si>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</si>
  <si>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</si>
  <si>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</si>
  <si>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</si>
  <si>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</si>
  <si>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</si>
  <si>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</si>
  <si>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</si>
  <si>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</si>
  <si>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</si>
  <si>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</si>
  <si>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</si>
  <si>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</si>
  <si>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</si>
  <si>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</si>
  <si>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</si>
  <si>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</si>
  <si>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</si>
  <si>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</si>
  <si>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</si>
  <si>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</si>
  <si>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</si>
  <si>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</si>
  <si>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</si>
  <si>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</si>
  <si>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</si>
  <si>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</si>
  <si>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</si>
  <si>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</si>
  <si>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</si>
  <si>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</si>
  <si>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</si>
  <si>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</si>
  <si>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</si>
  <si>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</si>
  <si>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</si>
  <si>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</si>
  <si>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</si>
  <si>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</si>
  <si>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</si>
  <si>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</si>
  <si>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</si>
  <si>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</si>
  <si>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</si>
  <si>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</si>
  <si>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</si>
  <si>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</si>
  <si>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</si>
  <si>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</si>
  <si>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</si>
  <si>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</si>
  <si>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</si>
  <si>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</si>
  <si>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</si>
  <si>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</si>
  <si>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</si>
  <si>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</si>
  <si>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</si>
  <si>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</si>
  <si>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</si>
  <si>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</si>
  <si>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</si>
  <si>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</si>
  <si>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</si>
  <si>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</si>
  <si>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</si>
  <si>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</si>
  <si>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</si>
  <si>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</si>
  <si>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</si>
  <si>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</si>
  <si>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</si>
  <si>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</si>
  <si>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</si>
  <si>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</si>
  <si>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</si>
  <si>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</si>
  <si>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</si>
  <si>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</si>
  <si>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</si>
  <si>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</si>
  <si>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</si>
  <si>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</si>
  <si>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</si>
  <si>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</si>
  <si>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</si>
  <si>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</si>
  <si>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</si>
  <si>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</si>
  <si>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</si>
  <si>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</si>
  <si>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</si>
  <si>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</si>
  <si>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</si>
  <si>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</si>
  <si>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</si>
  <si>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</si>
  <si>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</si>
  <si>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</si>
  <si>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</si>
  <si>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</si>
  <si>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</si>
  <si>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</si>
  <si>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</si>
  <si>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</si>
  <si>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</si>
  <si>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</si>
  <si>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</si>
  <si>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</si>
  <si>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</si>
  <si>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</si>
  <si>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</si>
  <si>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</si>
  <si>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</si>
  <si>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</si>
  <si>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</si>
  <si>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</si>
  <si>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</si>
  <si>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</si>
  <si>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</si>
  <si>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</si>
  <si>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</si>
  <si>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</si>
  <si>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</si>
  <si>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</si>
  <si>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</si>
  <si>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</si>
  <si>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</si>
  <si>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</si>
  <si>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</si>
  <si>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</si>
  <si>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</si>
  <si>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</si>
  <si>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</si>
  <si>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</si>
  <si>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</si>
  <si>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</si>
  <si>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</si>
  <si>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</si>
  <si>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</si>
  <si>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</si>
  <si>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</si>
  <si>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</si>
  <si>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</si>
  <si>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</si>
  <si>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</si>
  <si>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</si>
  <si>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</si>
  <si>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</si>
  <si>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</si>
  <si>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</si>
  <si>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</si>
  <si>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</si>
  <si>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</si>
  <si>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</si>
  <si>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</si>
  <si>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</si>
  <si>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</si>
  <si>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</si>
  <si>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</si>
  <si>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</si>
  <si>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</si>
  <si>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</si>
  <si>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</si>
  <si>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</si>
  <si>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</si>
  <si>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</si>
  <si>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</si>
  <si>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</si>
  <si>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</si>
  <si>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</si>
  <si>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</si>
  <si>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</si>
  <si>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</si>
  <si>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</si>
  <si>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</si>
  <si>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</si>
  <si>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</si>
  <si>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</si>
  <si>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</si>
  <si>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</si>
  <si>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</si>
  <si>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</si>
  <si>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</si>
  <si>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</si>
  <si>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</si>
  <si>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</si>
  <si>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</si>
  <si>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</si>
  <si>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</si>
  <si>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</si>
  <si>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</si>
  <si>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</si>
  <si>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</si>
  <si>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</si>
  <si>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</si>
  <si>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</si>
  <si>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</si>
  <si>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</si>
  <si>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</si>
  <si>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</si>
  <si>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</si>
  <si>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</si>
  <si>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</si>
  <si>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</si>
  <si>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</si>
  <si>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</si>
  <si>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</si>
  <si>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</si>
  <si>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</si>
  <si>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</si>
  <si>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</si>
  <si>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</si>
  <si>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</si>
  <si>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</si>
  <si>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</si>
  <si>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</si>
  <si>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</si>
  <si>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</si>
  <si>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</si>
  <si>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</si>
  <si>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</si>
  <si>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</si>
  <si>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</si>
  <si>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</si>
  <si>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</si>
  <si>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</si>
  <si>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</si>
  <si>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</si>
  <si>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</si>
  <si>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</si>
  <si>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</si>
  <si>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</si>
  <si>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</si>
  <si>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</si>
  <si>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</si>
  <si>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</si>
  <si>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</si>
  <si>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</si>
  <si>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</si>
  <si>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</si>
  <si>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</si>
  <si>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</si>
  <si>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</si>
  <si>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</si>
  <si>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</si>
  <si>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</si>
  <si>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</si>
  <si>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</si>
  <si>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</si>
  <si>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</si>
  <si>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</si>
  <si>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</si>
  <si>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</si>
  <si>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</si>
  <si>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</si>
  <si>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</si>
  <si>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</si>
  <si>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</si>
  <si>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</si>
  <si>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</si>
  <si>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</si>
  <si>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</si>
  <si>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</si>
  <si>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</si>
  <si>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</si>
  <si>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</si>
  <si>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</si>
  <si>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</si>
  <si>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</si>
  <si>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</si>
  <si>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</si>
  <si>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</si>
  <si>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</si>
  <si>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</si>
  <si>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</si>
  <si>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</si>
  <si>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</si>
  <si>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</si>
  <si>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</si>
  <si>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</si>
  <si>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</si>
  <si>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</si>
  <si>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</si>
  <si>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</si>
  <si>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</si>
  <si>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</si>
  <si>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</si>
  <si>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</si>
  <si>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</si>
  <si>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</si>
  <si>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</si>
  <si>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</si>
  <si>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</si>
  <si>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</si>
  <si>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</si>
  <si>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</si>
  <si>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</si>
  <si>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</si>
  <si>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</si>
  <si>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</si>
  <si>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</si>
  <si>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</si>
  <si>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</si>
  <si>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</si>
  <si>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</si>
  <si>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</si>
  <si>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</si>
  <si>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</si>
  <si>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</si>
  <si>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</si>
  <si>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</si>
  <si>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</si>
  <si>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</si>
  <si>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</si>
  <si>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</si>
  <si>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</si>
  <si>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</si>
  <si>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</si>
  <si>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</si>
  <si>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</si>
  <si>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</si>
  <si>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</si>
  <si>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</si>
  <si>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</si>
  <si>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</si>
  <si>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</si>
  <si>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</si>
  <si>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</si>
  <si>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</si>
  <si>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</si>
  <si>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</si>
  <si>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</si>
  <si>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</si>
  <si>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</si>
  <si>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</si>
  <si>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</si>
  <si>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</si>
  <si>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</si>
  <si>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</si>
  <si>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</si>
  <si>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</si>
  <si>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</si>
  <si>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</si>
  <si>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</si>
  <si>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</si>
  <si>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</si>
  <si>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</si>
  <si>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</si>
  <si>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</si>
  <si>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</si>
  <si>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</si>
  <si>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</si>
  <si>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</si>
  <si>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</si>
  <si>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</si>
  <si>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</si>
  <si>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</si>
  <si>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</si>
  <si>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</si>
  <si>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</si>
  <si>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</si>
  <si>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</si>
  <si>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</si>
  <si>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</si>
  <si>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</si>
  <si>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</si>
  <si>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</si>
  <si>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</si>
  <si>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</si>
  <si>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</si>
  <si>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</si>
  <si>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</si>
  <si>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</si>
  <si>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</si>
  <si>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</si>
  <si>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</si>
  <si>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</si>
  <si>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</si>
  <si>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</si>
  <si>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</si>
  <si>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</si>
  <si>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</si>
  <si>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</si>
  <si>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</si>
  <si>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</si>
  <si>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</si>
  <si>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</si>
  <si>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</si>
  <si>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</si>
  <si>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</si>
  <si>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</si>
  <si>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</si>
  <si>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</si>
  <si>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</si>
  <si>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</si>
  <si>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</si>
  <si>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</si>
  <si>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</si>
  <si>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</si>
  <si>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</si>
  <si>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</si>
  <si>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</si>
  <si>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</si>
  <si>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</si>
  <si>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</si>
  <si>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</si>
  <si>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</si>
  <si>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</si>
  <si>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</si>
  <si>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</si>
  <si>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</si>
  <si>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</si>
  <si>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</si>
  <si>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</si>
  <si>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</si>
  <si>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</si>
  <si>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</si>
  <si>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</si>
  <si>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</si>
  <si>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</si>
  <si>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</si>
  <si>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</si>
  <si>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</si>
  <si>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</si>
  <si>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</si>
  <si>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</si>
  <si>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</si>
  <si>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</si>
  <si>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</si>
  <si>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</si>
  <si>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</si>
  <si>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</si>
  <si>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</si>
  <si>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</si>
  <si>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</si>
  <si>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</si>
  <si>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</si>
  <si>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</si>
  <si>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</si>
  <si>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</si>
  <si>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</si>
  <si>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</si>
  <si>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</si>
  <si>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</si>
  <si>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</si>
  <si>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</si>
  <si>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</si>
  <si>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</si>
  <si>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</si>
  <si>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</si>
  <si>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</si>
  <si>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</si>
  <si>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</si>
  <si>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</si>
  <si>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</si>
  <si>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</si>
  <si>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</si>
  <si>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</si>
  <si>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</si>
  <si>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</si>
  <si>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</si>
  <si>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</si>
  <si>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</si>
  <si>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</si>
  <si>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</si>
  <si>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</si>
  <si>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</si>
  <si>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</si>
  <si>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</si>
  <si>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</si>
  <si>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</si>
  <si>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</si>
  <si>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</si>
  <si>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</si>
  <si>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</si>
  <si>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</si>
  <si>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</si>
  <si>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</si>
  <si>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</si>
  <si>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</si>
  <si>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</si>
  <si>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</si>
  <si>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</si>
  <si>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</si>
  <si>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</si>
  <si>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</si>
  <si>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</si>
  <si>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</si>
  <si>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</si>
  <si>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</si>
  <si>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</si>
  <si>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</si>
  <si>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</si>
  <si>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</si>
  <si>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</si>
  <si>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</si>
  <si>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</si>
  <si>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</si>
  <si>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</si>
  <si>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</si>
  <si>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</si>
  <si>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</si>
  <si>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</si>
  <si>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</si>
  <si>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</si>
  <si>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</si>
  <si>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</si>
  <si>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</si>
  <si>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</si>
  <si>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</si>
  <si>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</si>
  <si>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</si>
  <si>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</si>
  <si>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</si>
  <si>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</si>
  <si>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</si>
  <si>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</si>
  <si>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</si>
  <si>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</si>
  <si>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</si>
  <si>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</si>
  <si>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</si>
  <si>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</si>
  <si>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</si>
  <si>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</si>
  <si>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</si>
  <si>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</si>
  <si>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</si>
  <si>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</si>
  <si>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</si>
  <si>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</si>
  <si>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</si>
  <si>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</si>
  <si>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</si>
  <si>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</si>
  <si>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</si>
  <si>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</si>
  <si>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</si>
  <si>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</si>
  <si>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</si>
  <si>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</si>
  <si>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</si>
  <si>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</si>
  <si>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</si>
  <si>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</si>
  <si>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</si>
  <si>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</si>
  <si>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</si>
  <si>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</si>
  <si>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</si>
  <si>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</si>
  <si>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</si>
  <si>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</si>
  <si>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</si>
  <si>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</si>
  <si>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</si>
  <si>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</si>
  <si>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</si>
  <si>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</si>
  <si>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</si>
  <si>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</si>
  <si>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</si>
  <si>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</si>
  <si>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</si>
  <si>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</si>
  <si>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</si>
  <si>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</si>
  <si>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</si>
  <si>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</si>
  <si>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</si>
  <si>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</si>
  <si>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</si>
  <si>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</si>
  <si>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</si>
  <si>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</si>
  <si>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</si>
  <si>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</si>
  <si>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</si>
  <si>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</si>
  <si>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</si>
  <si>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</si>
  <si>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</si>
  <si>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</si>
  <si>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</si>
  <si>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</si>
  <si>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</si>
  <si>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</si>
  <si>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</si>
  <si>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</si>
  <si>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</si>
  <si>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</si>
  <si>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</si>
  <si>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</si>
  <si>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</si>
  <si>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</si>
  <si>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</si>
  <si>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</si>
  <si>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</si>
  <si>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</si>
  <si>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</si>
  <si>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</si>
  <si>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</si>
  <si>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</si>
  <si>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</si>
  <si>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</si>
  <si>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</si>
  <si>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</si>
  <si>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</si>
  <si>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</si>
  <si>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</si>
  <si>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</si>
  <si>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</si>
  <si>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</si>
  <si>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</si>
  <si>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</si>
  <si>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</si>
  <si>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</si>
  <si>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</si>
  <si>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</si>
  <si>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</si>
  <si>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</si>
  <si>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</si>
  <si>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</si>
  <si>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</si>
  <si>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</si>
  <si>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</si>
  <si>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</si>
  <si>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</si>
  <si>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</si>
  <si>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</si>
  <si>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</si>
  <si>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</si>
  <si>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</si>
  <si>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</si>
  <si>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</si>
  <si>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</si>
  <si>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</si>
  <si>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</si>
  <si>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</si>
  <si>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</si>
  <si>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</si>
  <si>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</si>
  <si>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</si>
  <si>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</si>
  <si>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</si>
  <si>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</si>
  <si>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</si>
  <si>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</si>
  <si>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</si>
  <si>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</si>
  <si>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</si>
  <si>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</si>
  <si>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</si>
  <si>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</si>
  <si>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</si>
  <si>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</si>
  <si>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</si>
  <si>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</si>
  <si>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</si>
  <si>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</si>
  <si>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</si>
  <si>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</si>
  <si>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</si>
  <si>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</si>
  <si>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</si>
  <si>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</si>
  <si>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</si>
  <si>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</si>
  <si>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</si>
  <si>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</si>
  <si>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</si>
  <si>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</si>
  <si>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</si>
  <si>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</si>
  <si>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</si>
  <si>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</si>
  <si>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</si>
  <si>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</si>
  <si>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</si>
  <si>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</si>
  <si>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</si>
  <si>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</si>
  <si>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</si>
  <si>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</si>
  <si>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</si>
  <si>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</si>
  <si>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</si>
  <si>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</si>
  <si>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</si>
  <si>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</si>
  <si>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</si>
  <si>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</si>
  <si>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</si>
  <si>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</si>
  <si>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</si>
  <si>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</si>
  <si>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</si>
  <si>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</si>
  <si>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</si>
  <si>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</si>
  <si>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</si>
  <si>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</si>
  <si>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</si>
  <si>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</si>
  <si>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</si>
  <si>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</si>
  <si>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</si>
  <si>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</si>
  <si>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</si>
  <si>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</si>
  <si>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</si>
  <si>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</si>
  <si>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</si>
  <si>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</si>
  <si>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</si>
  <si>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</si>
  <si>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</si>
  <si>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</si>
  <si>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</si>
  <si>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</si>
  <si>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</si>
  <si>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</si>
  <si>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</si>
  <si>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</si>
  <si>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</si>
  <si>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</si>
  <si>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</si>
  <si>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</si>
  <si>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</si>
  <si>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</si>
  <si>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</si>
  <si>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</si>
  <si>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</si>
  <si>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</si>
  <si>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</si>
  <si>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</si>
  <si>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</si>
  <si>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</si>
  <si>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</si>
  <si>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</si>
  <si>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</si>
  <si>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</si>
  <si>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</si>
  <si>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</si>
  <si>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</si>
  <si>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</si>
  <si>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</si>
  <si>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</si>
  <si>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</si>
  <si>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</si>
  <si>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</si>
  <si>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</si>
  <si>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</si>
  <si>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</si>
  <si>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</si>
  <si>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</si>
  <si>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</si>
  <si>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</si>
  <si>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</si>
  <si>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</si>
  <si>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</si>
  <si>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</si>
  <si>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</si>
  <si>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</si>
  <si>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</si>
  <si>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</si>
  <si>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</si>
  <si>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</si>
  <si>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</si>
  <si>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</si>
  <si>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</si>
  <si>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</si>
  <si>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</si>
  <si>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</si>
  <si>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</si>
  <si>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</si>
  <si>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</si>
  <si>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</si>
  <si>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</si>
  <si>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</si>
  <si>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</si>
  <si>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</si>
  <si>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</si>
  <si>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</si>
  <si>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</si>
  <si>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</si>
  <si>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</si>
  <si>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</si>
  <si>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</si>
  <si>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</si>
  <si>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</si>
  <si>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</si>
  <si>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</si>
  <si>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</si>
  <si>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</si>
  <si>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</si>
  <si>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</si>
  <si>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</si>
  <si>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</si>
  <si>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</si>
  <si>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</si>
  <si>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</si>
  <si>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</si>
  <si>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</si>
  <si>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</si>
  <si>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</si>
  <si>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</si>
  <si>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</si>
  <si>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</si>
  <si>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</si>
  <si>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</si>
  <si>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</si>
  <si>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</si>
  <si>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</si>
  <si>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</si>
  <si>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</si>
  <si>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</si>
  <si>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</si>
  <si>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</si>
  <si>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</si>
  <si>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</si>
  <si>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</si>
  <si>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</si>
  <si>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</si>
  <si>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</si>
  <si>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</si>
  <si>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</si>
  <si>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</si>
  <si>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</si>
  <si>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</si>
  <si>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</si>
  <si>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</si>
  <si>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</si>
  <si>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</si>
  <si>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</si>
  <si>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</si>
  <si>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</si>
  <si>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</si>
  <si>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</si>
  <si>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</si>
  <si>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</si>
  <si>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</si>
  <si>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</si>
  <si>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</si>
  <si>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</si>
  <si>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</si>
  <si>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</si>
  <si>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</si>
  <si>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</si>
  <si>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</si>
  <si>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</si>
  <si>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</si>
  <si>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</si>
  <si>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</si>
  <si>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</si>
  <si>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</si>
  <si>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</si>
  <si>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</si>
  <si>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</si>
  <si>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</si>
  <si>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</si>
  <si>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</si>
  <si>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</si>
  <si>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</si>
  <si>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</si>
  <si>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</si>
  <si>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</si>
  <si>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</si>
  <si>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</si>
  <si>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</si>
  <si>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</si>
  <si>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</si>
  <si>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</si>
  <si>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</si>
  <si>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</si>
  <si>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</si>
  <si>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</si>
  <si>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</si>
  <si>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</si>
  <si>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</si>
  <si>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</si>
  <si>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</si>
  <si>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</si>
  <si>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</si>
  <si>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</si>
  <si>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</si>
  <si>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</si>
  <si>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</si>
  <si>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</si>
  <si>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</si>
  <si>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</si>
  <si>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</si>
  <si>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</si>
  <si>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</si>
  <si>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</si>
  <si>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</si>
  <si>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</si>
  <si>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</si>
  <si>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</si>
  <si>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</si>
  <si>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</si>
  <si>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</si>
  <si>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</si>
  <si>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</si>
  <si>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</si>
  <si>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</si>
  <si>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</si>
  <si>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</si>
  <si>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</si>
  <si>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</si>
  <si>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</si>
  <si>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</si>
  <si>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</si>
  <si>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</si>
  <si>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</si>
  <si>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</si>
  <si>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</si>
  <si>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</si>
  <si>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</si>
  <si>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</si>
  <si>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</si>
  <si>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</si>
  <si>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</si>
  <si>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</si>
  <si>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</si>
  <si>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</si>
  <si>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</si>
  <si>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</si>
  <si>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</si>
  <si>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</si>
  <si>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</si>
  <si>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</si>
  <si>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</si>
  <si>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</si>
  <si>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</si>
  <si>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</si>
  <si>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</si>
  <si>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</si>
  <si>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</si>
  <si>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</si>
  <si>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</si>
  <si>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</si>
  <si>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</si>
  <si>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</si>
  <si>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</si>
  <si>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</si>
  <si>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</si>
  <si>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</si>
  <si>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</si>
  <si>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</si>
  <si>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</si>
  <si>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</si>
  <si>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</si>
  <si>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</si>
  <si>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</si>
  <si>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</si>
  <si>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</si>
  <si>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</si>
  <si>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</si>
  <si>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</si>
  <si>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</si>
  <si>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</si>
  <si>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</si>
  <si>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</si>
  <si>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</si>
  <si>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</si>
  <si>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</si>
  <si>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</si>
  <si>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</si>
  <si>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</si>
  <si>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</si>
  <si>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</si>
  <si>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</si>
  <si>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</si>
  <si>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</si>
  <si>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</si>
  <si>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</si>
  <si>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</si>
  <si>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</si>
  <si>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</si>
  <si>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</si>
  <si>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</si>
  <si>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</si>
  <si>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</si>
  <si>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</si>
  <si>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</si>
  <si>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</si>
  <si>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</si>
  <si>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</si>
  <si>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</si>
  <si>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</si>
  <si>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</si>
  <si>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</si>
  <si>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</si>
  <si>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</si>
  <si>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</si>
  <si>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</si>
  <si>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</si>
  <si>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</si>
  <si>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</si>
  <si>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</si>
  <si>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</si>
  <si>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</si>
  <si>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</si>
  <si>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</si>
  <si>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</si>
  <si>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</si>
  <si>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</si>
  <si>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</si>
  <si>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</si>
  <si>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</si>
  <si>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</si>
  <si>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</si>
  <si>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</si>
  <si>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</si>
  <si>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</si>
  <si>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</si>
  <si>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</si>
  <si>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</si>
  <si>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</si>
  <si>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</si>
  <si>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</si>
  <si>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</si>
  <si>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</si>
  <si>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</si>
  <si>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</si>
  <si>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</si>
  <si>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</si>
  <si>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</si>
  <si>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</si>
  <si>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</si>
  <si>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</si>
  <si>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</si>
  <si>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</si>
  <si>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</si>
  <si>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</si>
  <si>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</si>
  <si>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</si>
  <si>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</si>
  <si>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</si>
  <si>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</si>
  <si>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</si>
  <si>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</si>
  <si>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</si>
  <si>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</si>
  <si>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</si>
  <si>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</si>
  <si>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</si>
  <si>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</si>
  <si>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</si>
  <si>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</si>
  <si>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</si>
  <si>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</si>
  <si>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</si>
  <si>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</si>
  <si>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</si>
  <si>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</si>
  <si>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</si>
  <si>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</si>
  <si>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</si>
  <si>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</si>
  <si>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</si>
  <si>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</si>
  <si>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</si>
  <si>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</si>
  <si>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</si>
  <si>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</si>
  <si>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</si>
  <si>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</si>
  <si>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</si>
  <si>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</si>
  <si>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</si>
  <si>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</si>
  <si>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</si>
  <si>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</si>
  <si>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</si>
  <si>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</si>
  <si>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</si>
  <si>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</si>
  <si>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</si>
  <si>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</si>
  <si>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</si>
  <si>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</si>
  <si>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</si>
  <si>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</si>
  <si>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</si>
  <si>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</si>
  <si>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</si>
  <si>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</si>
  <si>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</si>
  <si>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</si>
  <si>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</si>
  <si>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</si>
  <si>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</si>
  <si>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</si>
  <si>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</si>
  <si>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</si>
  <si>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</si>
  <si>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</si>
  <si>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</si>
  <si>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</si>
  <si>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</si>
  <si>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</si>
  <si>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</si>
  <si>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</si>
  <si>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</si>
  <si>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</si>
  <si>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</si>
  <si>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</si>
  <si>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</si>
  <si>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</si>
  <si>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</si>
  <si>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</si>
  <si>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</si>
  <si>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</si>
  <si>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</si>
  <si>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</si>
  <si>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</si>
  <si>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</si>
  <si>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</si>
  <si>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</si>
  <si>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</si>
  <si>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</si>
  <si>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</si>
  <si>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</si>
  <si>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</si>
  <si>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</si>
  <si>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</si>
  <si>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</si>
  <si>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</si>
  <si>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</si>
  <si>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</si>
  <si>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</si>
  <si>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</si>
  <si>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</si>
  <si>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</si>
  <si>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</si>
  <si>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</si>
  <si>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</si>
  <si>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</si>
  <si>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</si>
  <si>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</si>
  <si>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</si>
  <si>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</si>
  <si>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</si>
  <si>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</si>
  <si>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</si>
  <si>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</si>
  <si>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</si>
  <si>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</si>
  <si>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</si>
  <si>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</si>
  <si>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</si>
  <si>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</si>
  <si>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</si>
  <si>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</si>
  <si>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</si>
  <si>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</si>
  <si>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</si>
  <si>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</si>
  <si>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</si>
  <si>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</si>
  <si>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</si>
  <si>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</si>
  <si>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</si>
  <si>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</si>
  <si>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</si>
  <si>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</si>
  <si>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</si>
  <si>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</si>
  <si>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</si>
  <si>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</si>
  <si>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</si>
  <si>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</si>
  <si>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</si>
  <si>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</si>
  <si>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</si>
  <si>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</si>
  <si>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</si>
  <si>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</si>
  <si>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</si>
  <si>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</si>
  <si>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</si>
  <si>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</si>
  <si>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</si>
  <si>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</si>
  <si>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</si>
  <si>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</si>
  <si>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</si>
  <si>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</si>
  <si>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</si>
  <si>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</si>
  <si>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</si>
  <si>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</si>
  <si>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</si>
  <si>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</si>
  <si>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</si>
  <si>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</si>
  <si>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</si>
  <si>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</si>
  <si>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</si>
  <si>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</si>
  <si>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</si>
  <si>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</si>
  <si>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</si>
  <si>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</si>
  <si>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</si>
  <si>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</si>
  <si>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</si>
  <si>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</si>
  <si>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</si>
  <si>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</si>
  <si>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</si>
  <si>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</si>
  <si>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</si>
  <si>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</si>
  <si>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</si>
  <si>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</si>
  <si>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</si>
  <si>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</si>
  <si>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</si>
  <si>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</si>
  <si>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</si>
  <si>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</si>
  <si>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</si>
  <si>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</si>
  <si>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</si>
  <si>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</si>
  <si>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</si>
  <si>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</si>
  <si>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</si>
  <si>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</si>
  <si>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</si>
  <si>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</si>
  <si>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</si>
  <si>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</si>
  <si>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</si>
  <si>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</si>
  <si>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</si>
  <si>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</si>
  <si>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</si>
  <si>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</si>
  <si>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</si>
  <si>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</si>
  <si>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</si>
  <si>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</si>
  <si>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</si>
  <si>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</si>
  <si>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</si>
  <si>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</si>
  <si>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</si>
  <si>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</si>
  <si>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</si>
  <si>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</si>
  <si>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</si>
  <si>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</si>
  <si>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</si>
  <si>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</si>
  <si>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</si>
  <si>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</si>
  <si>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</si>
  <si>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</si>
  <si>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</si>
  <si>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</si>
  <si>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</si>
  <si>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</si>
  <si>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</si>
  <si>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</si>
  <si>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</si>
  <si>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</si>
  <si>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</si>
  <si>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</si>
  <si>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</si>
  <si>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</si>
  <si>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</si>
  <si>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</si>
  <si>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</si>
  <si>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</si>
  <si>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</si>
  <si>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</si>
  <si>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</si>
  <si>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</si>
  <si>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</si>
  <si>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</si>
  <si>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</si>
  <si>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</si>
  <si>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</si>
  <si>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</si>
  <si>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</si>
  <si>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</si>
  <si>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</si>
  <si>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</si>
  <si>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</si>
  <si>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</si>
  <si>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</si>
  <si>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</si>
  <si>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</si>
  <si>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</si>
  <si>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</si>
  <si>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</si>
  <si>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</si>
  <si>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</si>
  <si>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</si>
  <si>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</si>
  <si>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</si>
  <si>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</si>
  <si>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</si>
  <si>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</si>
  <si>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</si>
  <si>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</si>
  <si>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</si>
  <si>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</si>
  <si>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</si>
  <si>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</si>
  <si>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</si>
  <si>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</si>
  <si>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</si>
  <si>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</si>
  <si>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</si>
  <si>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</si>
  <si>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</si>
  <si>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</si>
  <si>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</si>
  <si>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</si>
  <si>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</si>
  <si>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</si>
  <si>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</si>
  <si>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</si>
  <si>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</si>
  <si>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</si>
  <si>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</si>
  <si>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</si>
  <si>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</si>
  <si>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</si>
  <si>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</si>
  <si>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</si>
  <si>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</si>
  <si>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</si>
  <si>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</si>
  <si>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</si>
  <si>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</si>
  <si>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</si>
  <si>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</si>
  <si>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</si>
  <si>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</si>
  <si>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</si>
  <si>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</si>
  <si>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</si>
  <si>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</si>
  <si>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</si>
  <si>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</si>
  <si>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</si>
  <si>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</si>
  <si>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</si>
  <si>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</si>
  <si>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</si>
  <si>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</si>
  <si>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</si>
  <si>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</si>
  <si>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</si>
  <si>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</si>
  <si>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</si>
  <si>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</si>
  <si>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</si>
  <si>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</si>
  <si>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</si>
  <si>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</si>
  <si>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</si>
  <si>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</si>
  <si>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</si>
  <si>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</si>
  <si>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</si>
  <si>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</si>
  <si>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</si>
  <si>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</si>
  <si>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</si>
  <si>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</si>
  <si>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</si>
  <si>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</si>
  <si>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</si>
  <si>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</si>
  <si>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</si>
  <si>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</si>
  <si>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</si>
  <si>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</si>
  <si>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</si>
  <si>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</si>
  <si>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</si>
  <si>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</si>
  <si>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</si>
  <si>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</si>
  <si>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</si>
  <si>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</si>
  <si>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</si>
  <si>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</si>
  <si>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</si>
  <si>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</si>
  <si>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</si>
  <si>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</si>
  <si>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</si>
  <si>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</si>
  <si>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</si>
  <si>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</si>
  <si>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</si>
  <si>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</si>
  <si>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</si>
  <si>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</si>
  <si>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</si>
  <si>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</si>
  <si>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</si>
  <si>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</si>
  <si>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</si>
  <si>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</si>
  <si>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</si>
  <si>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</si>
  <si>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</si>
  <si>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</si>
  <si>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</si>
  <si>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</si>
  <si>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</si>
  <si>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</si>
  <si>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</si>
  <si>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</si>
  <si>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</si>
  <si>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</si>
  <si>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</si>
  <si>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</si>
  <si>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</si>
  <si>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</si>
  <si>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</si>
  <si>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</si>
  <si>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</si>
  <si>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</si>
  <si>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</si>
  <si>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</si>
  <si>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</si>
  <si>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</si>
  <si>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</si>
  <si>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</si>
  <si>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</si>
  <si>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</si>
  <si>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</si>
  <si>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</si>
  <si>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</si>
  <si>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</si>
  <si>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</si>
  <si>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</si>
  <si>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</si>
  <si>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</si>
  <si>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</si>
  <si>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</si>
  <si>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</si>
  <si>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</si>
  <si>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</si>
  <si>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</si>
  <si>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</si>
  <si>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</si>
  <si>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</si>
  <si>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</si>
  <si>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</si>
  <si>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</si>
  <si>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</si>
  <si>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</si>
  <si>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</si>
  <si>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</si>
  <si>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</si>
  <si>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</si>
  <si>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</si>
  <si>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</si>
  <si>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</si>
  <si>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</si>
  <si>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</si>
  <si>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</si>
  <si>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</si>
  <si>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</si>
  <si>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</si>
  <si>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</si>
  <si>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</si>
  <si>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</si>
  <si>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</si>
  <si>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</si>
  <si>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</si>
  <si>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</si>
  <si>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</si>
  <si>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</si>
  <si>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</si>
  <si>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</si>
  <si>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</si>
  <si>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</si>
  <si>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</si>
  <si>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</si>
  <si>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</si>
  <si>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</si>
  <si>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</si>
  <si>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</si>
  <si>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</si>
  <si>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</si>
  <si>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</si>
  <si>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</si>
  <si>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</si>
  <si>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</si>
  <si>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</si>
  <si>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</si>
  <si>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</si>
  <si>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</si>
  <si>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</si>
  <si>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</si>
  <si>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</si>
  <si>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</si>
  <si>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</si>
  <si>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</si>
  <si>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</si>
  <si>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</si>
  <si>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</si>
  <si>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</si>
  <si>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</si>
  <si>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</si>
  <si>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</si>
  <si>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</si>
  <si>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</si>
  <si>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</si>
  <si>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</si>
  <si>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</si>
  <si>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</si>
  <si>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</si>
  <si>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</si>
  <si>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</si>
  <si>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</si>
  <si>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</si>
  <si>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</si>
  <si>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</si>
  <si>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</si>
  <si>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</si>
  <si>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</si>
  <si>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</si>
  <si>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</si>
  <si>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</si>
  <si>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</si>
  <si>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</si>
  <si>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</si>
  <si>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</si>
  <si>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</si>
  <si>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</si>
  <si>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</si>
  <si>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</si>
  <si>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</si>
  <si>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</si>
  <si>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</si>
  <si>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</si>
  <si>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</si>
  <si>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</si>
  <si>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</si>
  <si>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</si>
  <si>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</si>
  <si>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</si>
  <si>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</si>
  <si>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</si>
  <si>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</si>
  <si>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</si>
  <si>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</si>
  <si>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</si>
  <si>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</si>
  <si>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</si>
  <si>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</si>
  <si>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</si>
  <si>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</si>
  <si>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</si>
  <si>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</si>
  <si>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</si>
  <si>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</si>
  <si>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</si>
  <si>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</si>
  <si>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</si>
  <si>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</si>
  <si>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</si>
  <si>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</si>
  <si>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</si>
  <si>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</si>
  <si>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</si>
  <si>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</si>
  <si>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</si>
  <si>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</si>
  <si>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</si>
  <si>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</si>
  <si>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</si>
  <si>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</si>
  <si>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</si>
  <si>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</si>
  <si>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</si>
  <si>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</si>
  <si>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</si>
  <si>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</si>
  <si>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</si>
  <si>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</si>
  <si>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</si>
  <si>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</si>
  <si>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</si>
  <si>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</si>
  <si>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</si>
  <si>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</si>
  <si>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</si>
  <si>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</si>
  <si>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</si>
  <si>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</si>
  <si>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</si>
  <si>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</si>
  <si>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</si>
  <si>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</si>
  <si>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</si>
  <si>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</si>
  <si>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</si>
  <si>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</si>
  <si>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</si>
  <si>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</si>
  <si>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</si>
  <si>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</si>
  <si>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</si>
  <si>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</si>
  <si>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</si>
  <si>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</si>
  <si>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</si>
  <si>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</si>
  <si>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</si>
  <si>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</si>
  <si>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</si>
  <si>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</si>
  <si>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</si>
  <si>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</si>
  <si>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</si>
  <si>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</si>
  <si>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</si>
  <si>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</si>
  <si>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</si>
  <si>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</si>
  <si>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</si>
  <si>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</si>
  <si>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</si>
  <si>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</si>
  <si>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</si>
  <si>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</si>
  <si>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</si>
  <si>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</si>
  <si>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</si>
  <si>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</si>
  <si>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</si>
  <si>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</si>
  <si>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</si>
  <si>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</si>
  <si>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</si>
  <si>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</si>
  <si>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</si>
  <si>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</si>
  <si>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</si>
  <si>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</si>
  <si>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</si>
  <si>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</si>
  <si>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</si>
  <si>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</si>
  <si>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</si>
  <si>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</si>
  <si>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</si>
  <si>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</si>
  <si>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</si>
  <si>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</si>
  <si>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</si>
  <si>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</si>
  <si>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</si>
  <si>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</si>
  <si>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</si>
  <si>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</si>
  <si>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</si>
  <si>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</si>
  <si>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</si>
  <si>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</si>
  <si>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</si>
  <si>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</si>
  <si>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</si>
  <si>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</si>
  <si>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</si>
  <si>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</si>
  <si>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</si>
  <si>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</si>
  <si>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</si>
  <si>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</si>
  <si>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</si>
  <si>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</si>
  <si>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</si>
  <si>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</si>
  <si>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</si>
  <si>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</si>
  <si>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</si>
  <si>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</si>
  <si>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</si>
  <si>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</si>
  <si>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</si>
  <si>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</si>
  <si>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</si>
  <si>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</si>
  <si>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</si>
  <si>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</si>
  <si>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</si>
  <si>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</si>
  <si>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</si>
  <si>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</si>
  <si>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</si>
  <si>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</si>
  <si>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</si>
  <si>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</si>
  <si>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</si>
  <si>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</si>
  <si>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</si>
  <si>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</si>
  <si>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</si>
  <si>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</si>
  <si>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</si>
  <si>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</si>
  <si>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</si>
  <si>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</si>
  <si>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</si>
  <si>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</si>
  <si>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</si>
  <si>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</si>
  <si>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</si>
  <si>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</si>
  <si>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</si>
  <si>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</si>
  <si>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</si>
  <si>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</si>
  <si>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</si>
  <si>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</si>
  <si>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</si>
  <si>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</si>
  <si>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</si>
  <si>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</si>
  <si>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</si>
  <si>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</si>
  <si>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</si>
  <si>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</si>
  <si>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</si>
  <si>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</si>
  <si>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</si>
  <si>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</si>
  <si>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</si>
  <si>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</si>
  <si>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</si>
  <si>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</si>
  <si>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</si>
  <si>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</si>
  <si>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</si>
  <si>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</si>
  <si>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</si>
  <si>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</si>
  <si>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</si>
  <si>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</si>
  <si>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</si>
  <si>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</si>
  <si>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</si>
  <si>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</si>
  <si>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</si>
  <si>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</si>
  <si>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</si>
  <si>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</si>
  <si>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</si>
  <si>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</si>
  <si>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</si>
  <si>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</si>
  <si>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</si>
  <si>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</si>
  <si>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</si>
  <si>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</si>
  <si>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</si>
  <si>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</si>
  <si>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</si>
  <si>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</si>
  <si>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</si>
  <si>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</si>
  <si>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</si>
  <si>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</si>
  <si>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</si>
  <si>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</si>
  <si>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</si>
  <si>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</si>
  <si>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</si>
  <si>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</si>
  <si>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</si>
  <si>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</si>
  <si>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</si>
  <si>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</si>
  <si>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</si>
  <si>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</si>
  <si>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</si>
  <si>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</si>
  <si>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</si>
  <si>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</si>
  <si>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</si>
  <si>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</si>
  <si>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</si>
  <si>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</si>
  <si>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</si>
  <si>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</si>
  <si>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</si>
  <si>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</si>
  <si>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</si>
  <si>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</si>
  <si>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</si>
  <si>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</si>
  <si>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</si>
  <si>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</si>
  <si>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</si>
  <si>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</si>
  <si>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</si>
  <si>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</si>
  <si>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</si>
  <si>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</si>
  <si>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</si>
  <si>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</si>
  <si>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</si>
  <si>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</si>
  <si>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</si>
  <si>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</si>
  <si>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</si>
  <si>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</si>
  <si>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</si>
  <si>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</si>
  <si>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</si>
  <si>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</si>
  <si>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</si>
  <si>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</si>
  <si>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</si>
  <si>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</si>
  <si>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</si>
  <si>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</si>
  <si>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</si>
  <si>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</si>
  <si>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</si>
  <si>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</si>
  <si>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</si>
  <si>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</si>
  <si>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</si>
  <si>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</si>
  <si>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</si>
  <si>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</si>
  <si>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</si>
  <si>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</si>
  <si>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</si>
  <si>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</si>
  <si>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</si>
  <si>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</si>
  <si>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</si>
  <si>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</si>
  <si>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</si>
  <si>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</si>
  <si>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</si>
  <si>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</si>
  <si>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</si>
  <si>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</si>
  <si>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</si>
  <si>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</si>
  <si>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</si>
  <si>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</si>
  <si>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</si>
  <si>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</si>
  <si>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</si>
  <si>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</si>
  <si>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</si>
  <si>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</si>
  <si>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</si>
  <si>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</si>
  <si>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</si>
  <si>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</si>
  <si>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</si>
  <si>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</si>
  <si>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</si>
  <si>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</si>
  <si>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</si>
  <si>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</si>
  <si>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</si>
  <si>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</si>
  <si>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</si>
  <si>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</si>
  <si>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</si>
  <si>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</si>
  <si>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</si>
  <si>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</si>
  <si>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</si>
  <si>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</si>
  <si>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</si>
  <si>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</si>
  <si>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</si>
  <si>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</si>
  <si>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</si>
  <si>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</si>
  <si>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</si>
  <si>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</si>
  <si>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</si>
  <si>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</si>
  <si>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</si>
  <si>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</si>
  <si>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</si>
  <si>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</si>
  <si>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</si>
  <si>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</si>
  <si>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</si>
  <si>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</si>
  <si>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</si>
  <si>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</si>
  <si>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</si>
  <si>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</si>
  <si>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</si>
  <si>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</si>
  <si>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</si>
  <si>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</si>
  <si>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</si>
  <si>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</si>
  <si>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</si>
  <si>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</si>
  <si>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</si>
  <si>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</si>
  <si>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</si>
  <si>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</si>
  <si>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</si>
  <si>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</si>
  <si>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</si>
  <si>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</si>
  <si>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</si>
  <si>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</si>
  <si>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</si>
  <si>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</si>
  <si>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</si>
  <si>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</si>
  <si>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</si>
  <si>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</si>
  <si>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</si>
  <si>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</si>
  <si>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</si>
  <si>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</si>
  <si>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</si>
  <si>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</si>
  <si>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</si>
  <si>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</si>
  <si>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</si>
  <si>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</si>
  <si>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</si>
  <si>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</si>
  <si>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</si>
  <si>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</si>
  <si>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</si>
  <si>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</si>
  <si>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</si>
  <si>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</si>
  <si>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</si>
  <si>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</si>
  <si>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</si>
  <si>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</si>
  <si>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</si>
  <si>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</si>
  <si>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</si>
  <si>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</si>
  <si>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</si>
  <si>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</si>
  <si>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</si>
  <si>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</si>
  <si>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</si>
  <si>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</si>
  <si>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</si>
  <si>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</si>
  <si>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</si>
  <si>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</si>
  <si>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</si>
  <si>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</si>
  <si>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</si>
  <si>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</si>
  <si>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</si>
  <si>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</si>
  <si>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</si>
  <si>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</si>
  <si>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</si>
  <si>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</si>
  <si>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</si>
  <si>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</si>
  <si>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</si>
  <si>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</si>
  <si>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</si>
  <si>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</si>
  <si>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</si>
  <si>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</si>
  <si>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</si>
  <si>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</si>
  <si>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</si>
  <si>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</si>
  <si>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</si>
  <si>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</si>
  <si>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</si>
  <si>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</si>
  <si>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</si>
  <si>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</si>
  <si>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</si>
  <si>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</si>
  <si>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</si>
  <si>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</si>
  <si>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</si>
  <si>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</si>
  <si>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</si>
  <si>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</si>
  <si>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</si>
  <si>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</si>
  <si>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</si>
  <si>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</si>
  <si>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</si>
  <si>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</si>
  <si>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</si>
  <si>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</si>
  <si>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</si>
  <si>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</si>
  <si>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</si>
  <si>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</si>
  <si>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</si>
  <si>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</si>
  <si>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</si>
  <si>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</si>
  <si>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</si>
  <si>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</si>
  <si>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</si>
  <si>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</si>
  <si>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</si>
  <si>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</si>
  <si>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</si>
  <si>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</si>
  <si>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</si>
  <si>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</si>
  <si>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</si>
  <si>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</si>
  <si>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</si>
  <si>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</si>
  <si>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</si>
  <si>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</si>
  <si>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</si>
  <si>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</si>
  <si>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</si>
  <si>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</si>
  <si>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</si>
  <si>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</si>
  <si>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</si>
  <si>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</si>
  <si>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</si>
  <si>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</si>
  <si>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</si>
  <si>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</si>
  <si>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</si>
  <si>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</si>
  <si>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</si>
  <si>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</si>
  <si>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</si>
  <si>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</si>
  <si>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</si>
  <si>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</si>
  <si>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</si>
  <si>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</si>
  <si>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</si>
  <si>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</si>
  <si>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</si>
  <si>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</si>
  <si>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</si>
  <si>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</si>
  <si>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</si>
  <si>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</si>
  <si>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</si>
  <si>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</si>
  <si>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</si>
  <si>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</si>
  <si>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</si>
  <si>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</si>
  <si>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</si>
  <si>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</si>
  <si>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</si>
  <si>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</si>
  <si>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</si>
  <si>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</si>
  <si>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</si>
  <si>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</si>
  <si>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</si>
  <si>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</si>
  <si>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</si>
  <si>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</si>
  <si>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</si>
  <si>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</si>
  <si>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</si>
  <si>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</si>
  <si>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</si>
  <si>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</si>
  <si>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</si>
  <si>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</si>
  <si>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</si>
  <si>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</si>
  <si>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</si>
  <si>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</si>
  <si>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</si>
  <si>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</si>
  <si>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</si>
  <si>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</si>
  <si>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</si>
  <si>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</si>
  <si>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</si>
  <si>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</si>
  <si>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</si>
  <si>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</si>
  <si>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</si>
  <si>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</si>
  <si>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</si>
  <si>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</si>
  <si>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</si>
  <si>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</si>
  <si>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</si>
  <si>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</si>
  <si>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</si>
  <si>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</si>
  <si>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</si>
  <si>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</si>
  <si>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</si>
  <si>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</si>
  <si>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</si>
  <si>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</si>
  <si>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</si>
  <si>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</si>
  <si>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</si>
  <si>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</si>
  <si>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</si>
  <si>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</si>
  <si>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</si>
  <si>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</si>
  <si>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</si>
  <si>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</si>
  <si>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</si>
  <si>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</si>
  <si>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</si>
  <si>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</si>
  <si>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</si>
  <si>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</si>
  <si>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</si>
  <si>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</si>
  <si>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</si>
  <si>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</si>
  <si>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</si>
  <si>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</si>
  <si>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</si>
  <si>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</si>
  <si>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</si>
  <si>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</si>
  <si>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</si>
  <si>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</si>
  <si>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</si>
  <si>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</si>
  <si>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</si>
  <si>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</si>
  <si>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</si>
  <si>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</si>
  <si>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</si>
  <si>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</si>
  <si>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</si>
  <si>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</si>
  <si>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</si>
  <si>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</si>
  <si>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</si>
  <si>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</si>
  <si>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</si>
  <si>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</si>
  <si>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</si>
  <si>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</si>
  <si>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</si>
  <si>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</si>
  <si>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</si>
  <si>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</si>
  <si>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</si>
  <si>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</si>
  <si>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</si>
  <si>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</si>
  <si>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</si>
  <si>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</si>
  <si>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</si>
  <si>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</si>
  <si>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</si>
  <si>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</si>
  <si>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</si>
  <si>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</si>
  <si>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</si>
  <si>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</si>
  <si>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</si>
  <si>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</si>
  <si>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</si>
  <si>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</si>
  <si>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</si>
  <si>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</si>
  <si>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</si>
  <si>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</si>
  <si>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</si>
  <si>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</si>
  <si>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</si>
  <si>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</si>
  <si>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</si>
  <si>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</si>
  <si>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</si>
  <si>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</si>
  <si>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</si>
  <si>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</si>
  <si>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</si>
  <si>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</si>
  <si>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</si>
  <si>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</si>
  <si>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</si>
  <si>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</si>
  <si>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</si>
  <si>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</si>
  <si>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</si>
  <si>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</si>
  <si>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</si>
  <si>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</si>
  <si>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</si>
  <si>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</si>
  <si>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</si>
  <si>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</si>
  <si>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</si>
  <si>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</si>
  <si>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</si>
  <si>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</si>
  <si>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</si>
  <si>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</si>
  <si>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</si>
  <si>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</si>
  <si>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</si>
  <si>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</si>
  <si>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</si>
  <si>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</si>
  <si>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</si>
  <si>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</si>
  <si>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</si>
  <si>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</si>
  <si>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</si>
  <si>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</si>
  <si>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</si>
  <si>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</si>
  <si>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</si>
  <si>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</si>
  <si>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</si>
  <si>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</si>
  <si>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</si>
  <si>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</si>
  <si>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</si>
  <si>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</si>
  <si>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</si>
  <si>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</si>
  <si>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</si>
  <si>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</si>
  <si>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</si>
  <si>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</si>
  <si>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</si>
  <si>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</si>
  <si>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</si>
  <si>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</si>
  <si>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</si>
  <si>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</si>
  <si>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</si>
  <si>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</si>
  <si>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</si>
  <si>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</si>
  <si>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</si>
  <si>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</si>
  <si>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</si>
  <si>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</si>
  <si>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</si>
  <si>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</si>
  <si>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</si>
  <si>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</si>
  <si>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</si>
  <si>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</si>
  <si>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</si>
  <si>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</si>
  <si>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</si>
  <si>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</si>
  <si>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</si>
  <si>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</si>
  <si>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</si>
  <si>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</si>
  <si>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</si>
  <si>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</si>
  <si>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</si>
  <si>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</si>
  <si>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</si>
  <si>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</si>
  <si>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</si>
  <si>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</si>
  <si>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</si>
  <si>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</si>
  <si>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</si>
  <si>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</si>
  <si>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</si>
  <si>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</si>
  <si>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</si>
  <si>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</si>
  <si>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</si>
  <si>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</si>
  <si>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</si>
  <si>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</si>
  <si>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</si>
  <si>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</si>
  <si>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</si>
  <si>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</si>
  <si>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</si>
  <si>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</si>
  <si>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</si>
  <si>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</si>
  <si>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</si>
  <si>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</si>
  <si>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</si>
  <si>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</si>
  <si>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</si>
  <si>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</si>
  <si>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</si>
  <si>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</si>
  <si>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</si>
  <si>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</si>
  <si>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</si>
  <si>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</si>
  <si>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</si>
  <si>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</si>
  <si>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</si>
  <si>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</si>
  <si>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</si>
  <si>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</si>
  <si>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</si>
  <si>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</si>
  <si>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</si>
  <si>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</si>
  <si>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</si>
  <si>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</si>
  <si>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</si>
  <si>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</si>
  <si>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</si>
  <si>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</si>
  <si>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</si>
  <si>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</si>
  <si>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</si>
  <si>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</si>
  <si>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</si>
  <si>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</si>
  <si>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</si>
  <si>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</si>
  <si>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</si>
  <si>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</si>
  <si>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</si>
  <si>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</si>
  <si>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</si>
  <si>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</si>
  <si>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</si>
  <si>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</si>
  <si>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</si>
  <si>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</si>
  <si>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</si>
  <si>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</si>
  <si>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</si>
  <si>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</si>
  <si>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</si>
  <si>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</si>
  <si>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</si>
  <si>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</si>
  <si>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</si>
  <si>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</si>
  <si>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</si>
  <si>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</si>
  <si>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</si>
  <si>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</si>
  <si>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</si>
  <si>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</si>
  <si>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</si>
  <si>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</si>
  <si>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</si>
  <si>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</si>
  <si>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</si>
  <si>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</si>
  <si>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</si>
  <si>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</si>
  <si>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</si>
  <si>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</si>
  <si>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</si>
  <si>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</si>
  <si>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</si>
  <si>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</si>
  <si>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</si>
  <si>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</si>
  <si>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</si>
  <si>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</si>
  <si>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</si>
  <si>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</si>
  <si>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</si>
  <si>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</si>
  <si>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</si>
  <si>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</si>
  <si>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</si>
  <si>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</si>
  <si>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</si>
  <si>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</si>
  <si>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</si>
  <si>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</si>
  <si>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</si>
  <si>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</si>
  <si>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</si>
  <si>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</si>
  <si>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</si>
  <si>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</si>
  <si>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</si>
  <si>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</si>
  <si>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</si>
  <si>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</si>
  <si>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</si>
  <si>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</si>
  <si>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</si>
  <si>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</si>
  <si>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</si>
  <si>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</si>
  <si>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</si>
  <si>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</si>
  <si>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</si>
  <si>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</si>
  <si>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</si>
  <si>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</si>
  <si>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</si>
  <si>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</si>
  <si>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</si>
  <si>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</si>
  <si>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</si>
  <si>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</si>
  <si>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</si>
  <si>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</si>
  <si>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</si>
  <si>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</si>
  <si>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</si>
  <si>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</si>
  <si>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</si>
  <si>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</si>
  <si>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</si>
  <si>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</si>
  <si>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</si>
  <si>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</si>
  <si>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</si>
  <si>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</si>
  <si>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</si>
  <si>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</si>
  <si>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</si>
  <si>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</si>
  <si>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</si>
  <si>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</si>
  <si>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</si>
  <si>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</si>
  <si>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</si>
  <si>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</si>
  <si>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</si>
  <si>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</si>
  <si>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</si>
  <si>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</si>
  <si>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</si>
  <si>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</si>
  <si>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</si>
  <si>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</si>
  <si>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</si>
  <si>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</si>
  <si>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</si>
  <si>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</si>
  <si>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</si>
  <si>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</si>
  <si>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</si>
  <si>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</si>
  <si>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</si>
  <si>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</si>
  <si>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</si>
  <si>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</si>
  <si>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</si>
  <si>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</si>
  <si>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</si>
  <si>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</si>
  <si>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</si>
  <si>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</si>
  <si>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</si>
  <si>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</si>
  <si>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</si>
  <si>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</si>
  <si>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</si>
  <si>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</si>
  <si>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</si>
  <si>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</si>
  <si>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</si>
  <si>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</si>
  <si>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</si>
  <si>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</si>
  <si>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</si>
  <si>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</si>
  <si>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</si>
  <si>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</si>
  <si>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</si>
  <si>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</si>
  <si>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</si>
  <si>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</si>
  <si>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</si>
  <si>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</si>
  <si>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</si>
  <si>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</si>
  <si>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</si>
  <si>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</si>
  <si>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</si>
  <si>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</si>
  <si>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</si>
  <si>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</si>
  <si>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</si>
  <si>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</si>
  <si>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</si>
  <si>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</si>
  <si>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</si>
  <si>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</si>
  <si>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</si>
  <si>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</si>
  <si>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</si>
  <si>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</si>
  <si>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</si>
  <si>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</si>
  <si>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</si>
  <si>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</si>
  <si>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</si>
  <si>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</si>
  <si>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</si>
  <si>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</si>
  <si>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</si>
  <si>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</si>
  <si>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</si>
  <si>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</si>
  <si>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</si>
  <si>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</si>
  <si>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</si>
  <si>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</si>
  <si>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</si>
  <si>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</si>
  <si>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</si>
  <si>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</si>
  <si>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</si>
  <si>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</si>
  <si>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</si>
  <si>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</si>
  <si>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</si>
  <si>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</si>
  <si>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</si>
  <si>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</si>
  <si>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</si>
  <si>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</si>
  <si>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</si>
  <si>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</si>
  <si>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</si>
  <si>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</si>
  <si>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</si>
  <si>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</si>
  <si>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</si>
  <si>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</si>
  <si>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</si>
  <si>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</si>
  <si>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</si>
  <si>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</si>
  <si>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</si>
  <si>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</si>
  <si>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</si>
  <si>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</si>
  <si>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</si>
  <si>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</si>
  <si>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</si>
  <si>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</si>
  <si>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</si>
  <si>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</si>
  <si>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</si>
  <si>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</si>
  <si>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</si>
  <si>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</si>
  <si>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</si>
  <si>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</si>
  <si>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</si>
  <si>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</si>
  <si>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</si>
  <si>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</si>
  <si>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</si>
  <si>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</si>
  <si>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</si>
  <si>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</si>
  <si>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</si>
  <si>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</si>
  <si>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</si>
  <si>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</si>
  <si>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</si>
  <si>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</si>
  <si>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</si>
  <si>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</si>
  <si>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</si>
  <si>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</si>
  <si>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</si>
  <si>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</si>
  <si>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</si>
  <si>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</si>
  <si>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</si>
  <si>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</si>
  <si>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</si>
  <si>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</si>
  <si>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</si>
  <si>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</si>
  <si>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</si>
  <si>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</si>
  <si>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</si>
  <si>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</si>
  <si>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</si>
  <si>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</si>
  <si>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</si>
  <si>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</si>
  <si>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</si>
  <si>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</si>
  <si>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</si>
  <si>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</si>
  <si>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</si>
  <si>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</si>
  <si>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</si>
  <si>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</si>
  <si>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</si>
  <si>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</si>
  <si>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</si>
  <si>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</si>
  <si>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</si>
  <si>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</si>
  <si>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</si>
  <si>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</si>
  <si>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</si>
  <si>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</si>
  <si>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</si>
  <si>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</si>
  <si>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</si>
  <si>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</si>
  <si>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</si>
  <si>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</si>
  <si>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</si>
  <si>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</si>
  <si>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</si>
  <si>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</si>
  <si>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</si>
  <si>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</si>
  <si>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</si>
  <si>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</si>
  <si>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</si>
  <si>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</si>
  <si>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</si>
  <si>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</si>
  <si>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</si>
  <si>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</si>
  <si>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</si>
  <si>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</si>
  <si>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</si>
  <si>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</si>
  <si>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</si>
  <si>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</si>
  <si>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</si>
  <si>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</si>
  <si>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</si>
  <si>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</si>
  <si>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</si>
  <si>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</si>
  <si>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</si>
  <si>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</si>
  <si>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</si>
  <si>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</si>
  <si>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</si>
  <si>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</si>
  <si>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</si>
  <si>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</si>
  <si>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</si>
  <si>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</si>
  <si>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</si>
  <si>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</si>
  <si>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</si>
  <si>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</si>
  <si>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</si>
  <si>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</si>
  <si>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</si>
  <si>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</si>
  <si>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</si>
  <si>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</si>
  <si>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</si>
  <si>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</si>
  <si>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</si>
  <si>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</si>
  <si>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</si>
  <si>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</si>
  <si>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</si>
  <si>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</si>
  <si>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</si>
  <si>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</si>
  <si>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</si>
  <si>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</si>
  <si>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</si>
  <si>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</si>
  <si>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</si>
  <si>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</si>
  <si>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</si>
  <si>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</si>
  <si>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</si>
  <si>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</si>
  <si>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</si>
  <si>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</si>
  <si>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</si>
  <si>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</si>
  <si>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</si>
  <si>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</si>
  <si>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</si>
  <si>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</si>
  <si>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</si>
  <si>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</si>
  <si>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</si>
  <si>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</si>
  <si>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</si>
  <si>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</si>
  <si>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</si>
  <si>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</si>
  <si>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</si>
  <si>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</si>
  <si>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</si>
  <si>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</si>
  <si>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</si>
  <si>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</si>
  <si>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</si>
  <si>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</si>
  <si>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</si>
  <si>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</si>
  <si>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</si>
  <si>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</si>
  <si>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</si>
  <si>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</si>
  <si>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</si>
  <si>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</si>
  <si>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</si>
  <si>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</si>
  <si>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</si>
  <si>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</si>
  <si>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</si>
  <si>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</si>
  <si>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</si>
  <si>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</si>
  <si>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</si>
  <si>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</si>
  <si>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</si>
  <si>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</si>
  <si>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</si>
  <si>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</si>
  <si>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</si>
  <si>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</si>
  <si>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</si>
  <si>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</si>
  <si>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</si>
  <si>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</si>
  <si>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</si>
  <si>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</si>
  <si>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</si>
  <si>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</si>
  <si>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</si>
  <si>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</si>
  <si>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</si>
  <si>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</si>
  <si>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</si>
  <si>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</si>
  <si>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</si>
  <si>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</si>
  <si>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</si>
  <si>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</si>
  <si>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</si>
  <si>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</si>
  <si>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</si>
  <si>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</si>
  <si>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</si>
  <si>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</si>
  <si>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</si>
  <si>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</si>
  <si>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</si>
  <si>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</si>
  <si>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</si>
  <si>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</si>
  <si>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</si>
  <si>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</si>
  <si>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</si>
  <si>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</si>
  <si>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</si>
  <si>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</si>
  <si>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</si>
  <si>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</si>
  <si>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</si>
  <si>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</si>
  <si>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</si>
  <si>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</si>
  <si>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</si>
  <si>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</si>
  <si>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</si>
  <si>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</si>
  <si>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</si>
  <si>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</si>
  <si>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</si>
  <si>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</si>
  <si>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</si>
  <si>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</si>
  <si>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</si>
  <si>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</si>
  <si>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</si>
  <si>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</si>
  <si>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</si>
  <si>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</si>
  <si>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</si>
  <si>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</si>
  <si>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</si>
  <si>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</si>
  <si>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</si>
  <si>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</si>
  <si>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</si>
  <si>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</si>
  <si>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</si>
  <si>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</si>
  <si>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</si>
  <si>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</si>
  <si>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</si>
  <si>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</si>
  <si>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</si>
  <si>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</si>
  <si>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</si>
  <si>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</si>
  <si>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</si>
  <si>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</si>
  <si>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</si>
  <si>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</si>
  <si>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</si>
  <si>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</si>
  <si>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</si>
  <si>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</si>
  <si>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</si>
  <si>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</si>
  <si>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</si>
  <si>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</si>
  <si>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</si>
  <si>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</si>
  <si>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</si>
  <si>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</si>
  <si>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</si>
  <si>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</si>
  <si>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</si>
  <si>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</si>
  <si>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</si>
  <si>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</si>
  <si>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</si>
  <si>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</si>
  <si>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</si>
  <si>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</si>
  <si>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</si>
  <si>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</si>
  <si>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</si>
  <si>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</si>
  <si>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</si>
  <si>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</si>
  <si>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</si>
  <si>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</si>
  <si>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</si>
  <si>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</si>
  <si>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</si>
  <si>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</si>
  <si>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</si>
  <si>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</si>
  <si>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</si>
  <si>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</si>
  <si>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</si>
  <si>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</si>
  <si>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</si>
  <si>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</si>
  <si>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</si>
  <si>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</si>
  <si>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</si>
  <si>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</si>
  <si>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</si>
  <si>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</si>
  <si>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</si>
  <si>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</si>
  <si>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</si>
  <si>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</si>
  <si>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</si>
  <si>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</si>
  <si>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</si>
  <si>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</si>
  <si>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</si>
  <si>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</si>
  <si>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</si>
  <si>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</si>
  <si>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</si>
  <si>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</si>
  <si>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</si>
  <si>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</si>
  <si>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</si>
  <si>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</si>
  <si>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</si>
  <si>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</si>
  <si>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</si>
  <si>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</si>
  <si>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</si>
  <si>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</si>
  <si>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</si>
  <si>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</si>
  <si>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</si>
  <si>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</si>
  <si>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</si>
  <si>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</si>
  <si>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</si>
  <si>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</si>
  <si>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</si>
  <si>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</si>
  <si>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</si>
  <si>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</si>
  <si>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</si>
  <si>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</si>
  <si>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</si>
  <si>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</si>
  <si>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</si>
  <si>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</si>
  <si>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</si>
  <si>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</si>
  <si>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</si>
  <si>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</si>
  <si>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</si>
  <si>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</si>
  <si>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</si>
  <si>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</si>
  <si>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</si>
  <si>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</si>
  <si>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</si>
  <si>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</si>
  <si>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</si>
  <si>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</si>
  <si>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</si>
  <si>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</si>
  <si>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</si>
  <si>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</si>
  <si>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</si>
  <si>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</si>
  <si>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</si>
  <si>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</si>
  <si>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</si>
  <si>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</si>
  <si>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</si>
  <si>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</si>
  <si>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</si>
  <si>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</si>
  <si>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</si>
  <si>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</si>
  <si>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</si>
  <si>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</si>
  <si>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</si>
  <si>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</si>
  <si>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</si>
  <si>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</si>
  <si>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</si>
  <si>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</si>
  <si>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</si>
  <si>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</si>
  <si>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</si>
  <si>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</si>
  <si>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</si>
  <si>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</si>
  <si>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</si>
  <si>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</si>
  <si>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</si>
  <si>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</si>
  <si>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</si>
  <si>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</si>
  <si>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</si>
  <si>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</si>
  <si>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</si>
  <si>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</si>
  <si>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</si>
  <si>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</si>
  <si>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</si>
  <si>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</si>
  <si>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</si>
  <si>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</si>
  <si>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</si>
  <si>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</si>
  <si>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</si>
  <si>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</si>
  <si>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</si>
  <si>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</si>
  <si>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</si>
  <si>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</si>
  <si>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</si>
  <si>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</si>
  <si>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</si>
  <si>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</si>
  <si>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</si>
  <si>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</si>
  <si>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</si>
  <si>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</si>
  <si>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</si>
  <si>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</si>
  <si>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</si>
  <si>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</si>
  <si>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</si>
  <si>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</si>
  <si>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</si>
  <si>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</si>
  <si>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</si>
  <si>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</si>
  <si>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</si>
  <si>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</si>
  <si>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</si>
  <si>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</si>
  <si>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</si>
  <si>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</si>
  <si>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</si>
  <si>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</si>
  <si>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</si>
  <si>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</si>
  <si>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</si>
  <si>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</si>
  <si>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</si>
  <si>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</si>
  <si>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</si>
  <si>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</si>
  <si>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</si>
  <si>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</si>
  <si>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</si>
  <si>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</si>
  <si>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</si>
  <si>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</si>
  <si>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</si>
  <si>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</si>
  <si>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</si>
  <si>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</si>
  <si>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</si>
  <si>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</si>
  <si>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</si>
  <si>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</si>
  <si>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</si>
  <si>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</si>
  <si>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</si>
  <si>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</si>
  <si>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</si>
  <si>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</si>
  <si>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</si>
  <si>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</si>
  <si>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</si>
  <si>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</si>
  <si>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</si>
  <si>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</si>
  <si>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</si>
  <si>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</si>
  <si>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</si>
  <si>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</si>
  <si>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</si>
  <si>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</si>
  <si>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</si>
  <si>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</si>
  <si>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</si>
  <si>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</si>
  <si>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</si>
  <si>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</si>
  <si>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</si>
  <si>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</si>
  <si>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</si>
  <si>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</si>
  <si>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</si>
  <si>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</si>
  <si>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</si>
  <si>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</si>
  <si>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</si>
  <si>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</si>
  <si>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</si>
  <si>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</si>
  <si>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</si>
  <si>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</si>
  <si>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</si>
  <si>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</si>
  <si>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</si>
  <si>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</si>
  <si>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</si>
  <si>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</si>
  <si>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</si>
  <si>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</si>
  <si>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</si>
  <si>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</si>
  <si>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</si>
  <si>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</si>
  <si>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</si>
  <si>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</si>
  <si>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</si>
  <si>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</si>
  <si>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</si>
  <si>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</si>
  <si>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</si>
  <si>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</si>
  <si>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</si>
  <si>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</si>
  <si>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</si>
  <si>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</si>
  <si>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</si>
  <si>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</si>
  <si>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</si>
  <si>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</si>
  <si>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</si>
  <si>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</si>
  <si>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</si>
  <si>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</si>
  <si>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</si>
  <si>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</si>
  <si>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</si>
  <si>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</si>
  <si>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</si>
  <si>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</si>
  <si>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</si>
  <si>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</si>
  <si>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</si>
  <si>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</si>
  <si>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</si>
  <si>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</si>
  <si>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</si>
  <si>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</si>
  <si>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</si>
  <si>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</si>
  <si>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</si>
  <si>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</si>
  <si>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</si>
  <si>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</si>
  <si>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</si>
  <si>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</si>
  <si>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</si>
  <si>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</si>
  <si>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</si>
  <si>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</si>
  <si>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</si>
  <si>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</si>
  <si>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</si>
  <si>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</si>
  <si>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</si>
  <si>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</si>
  <si>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</si>
  <si>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</si>
  <si>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</si>
  <si>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</si>
  <si>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</si>
  <si>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</si>
  <si>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</si>
  <si>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</si>
  <si>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</si>
  <si>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</si>
  <si>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</si>
  <si>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</si>
  <si>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</si>
  <si>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</si>
  <si>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</si>
  <si>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</si>
  <si>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</si>
  <si>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</si>
  <si>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</si>
  <si>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</si>
  <si>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</si>
  <si>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</si>
  <si>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</si>
  <si>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</si>
  <si>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</si>
  <si>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</si>
  <si>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</si>
  <si>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</si>
  <si>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</si>
  <si>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</si>
  <si>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</si>
  <si>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</si>
  <si>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</si>
  <si>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</si>
  <si>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</si>
  <si>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</si>
  <si>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</si>
  <si>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</si>
  <si>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</si>
  <si>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</si>
  <si>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</si>
  <si>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</si>
  <si>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</si>
  <si>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</si>
  <si>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</si>
  <si>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</si>
  <si>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</si>
  <si>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</si>
  <si>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</si>
  <si>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</si>
  <si>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</si>
  <si>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</si>
  <si>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</si>
  <si>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</si>
  <si>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</si>
  <si>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</si>
  <si>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</si>
  <si>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</si>
  <si>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</si>
  <si>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</si>
  <si>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</si>
  <si>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</si>
  <si>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</si>
  <si>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</si>
  <si>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</si>
  <si>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</si>
  <si>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</si>
  <si>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</si>
  <si>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</si>
  <si>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</si>
  <si>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</si>
  <si>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</si>
  <si>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</si>
  <si>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</si>
  <si>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</si>
  <si>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</si>
  <si>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</si>
  <si>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</si>
  <si>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</si>
  <si>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</si>
  <si>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</si>
  <si>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</si>
  <si>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</si>
  <si>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</si>
  <si>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</si>
  <si>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</si>
  <si>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</si>
  <si>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</si>
  <si>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</si>
  <si>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</si>
  <si>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</si>
  <si>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</si>
  <si>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</si>
  <si>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</si>
  <si>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</si>
  <si>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</si>
  <si>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</si>
  <si>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</si>
  <si>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</si>
  <si>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</si>
  <si>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</si>
  <si>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</si>
  <si>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</si>
  <si>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</si>
  <si>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</si>
  <si>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</si>
  <si>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</si>
  <si>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</si>
  <si>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</si>
  <si>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</si>
  <si>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</si>
  <si>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</si>
  <si>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</si>
  <si>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</si>
  <si>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</si>
  <si>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</si>
  <si>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</si>
  <si>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</si>
  <si>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</si>
  <si>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</si>
  <si>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</si>
  <si>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</si>
  <si>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</si>
  <si>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</si>
  <si>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</si>
  <si>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</si>
  <si>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</si>
  <si>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</si>
  <si>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</si>
  <si>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</si>
  <si>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</si>
  <si>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</si>
  <si>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</si>
  <si>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</si>
  <si>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</si>
  <si>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</si>
  <si>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</si>
  <si>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</si>
  <si>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</si>
  <si>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</si>
  <si>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</si>
  <si>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</si>
  <si>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</si>
  <si>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</si>
  <si>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</si>
  <si>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</si>
  <si>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</si>
  <si>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</si>
  <si>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</si>
  <si>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</si>
  <si>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</si>
  <si>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</si>
  <si>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</si>
  <si>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</si>
  <si>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</si>
  <si>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</si>
  <si>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</si>
  <si>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</si>
  <si>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</si>
  <si>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</si>
  <si>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</si>
  <si>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</si>
  <si>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</si>
  <si>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</si>
  <si>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</si>
  <si>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</si>
  <si>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</si>
  <si>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</si>
  <si>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</si>
  <si>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</si>
  <si>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</si>
  <si>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</si>
  <si>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</si>
  <si>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</si>
  <si>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</si>
  <si>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</si>
  <si>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</si>
  <si>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</si>
  <si>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</si>
  <si>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</si>
  <si>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</si>
  <si>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</si>
  <si>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</si>
  <si>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</si>
  <si>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</si>
  <si>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</si>
  <si>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</si>
  <si>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</si>
  <si>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</si>
  <si>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</si>
  <si>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</si>
  <si>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</si>
  <si>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</si>
  <si>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</si>
  <si>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</si>
  <si>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</si>
  <si>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</si>
  <si>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</si>
  <si>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</si>
  <si>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</si>
  <si>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</si>
  <si>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</si>
  <si>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</si>
  <si>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</si>
  <si>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</si>
  <si>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</si>
  <si>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</si>
  <si>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</si>
  <si>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</si>
  <si>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</si>
  <si>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</si>
  <si>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</si>
  <si>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</si>
  <si>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</si>
  <si>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</si>
  <si>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</si>
  <si>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</si>
  <si>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</si>
  <si>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</si>
  <si>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</si>
  <si>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</si>
  <si>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</si>
  <si>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</si>
  <si>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</si>
  <si>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</si>
  <si>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</si>
  <si>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</si>
  <si>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</si>
  <si>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</si>
  <si>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</si>
  <si>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</si>
  <si>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</si>
  <si>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</si>
  <si>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</si>
  <si>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</si>
  <si>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</si>
  <si>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</si>
  <si>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</si>
  <si>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</si>
  <si>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</si>
  <si>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</si>
  <si>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</si>
  <si>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</si>
  <si>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</si>
  <si>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</si>
  <si>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</si>
  <si>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</si>
  <si>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</si>
  <si>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</si>
  <si>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</si>
  <si>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</si>
  <si>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</si>
  <si>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</si>
  <si>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</si>
  <si>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</si>
  <si>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</si>
  <si>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</si>
  <si>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</si>
  <si>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</si>
  <si>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</si>
  <si>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</si>
  <si>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</si>
  <si>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</si>
  <si>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</si>
  <si>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</si>
  <si>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</si>
  <si>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</si>
  <si>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</si>
  <si>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</si>
  <si>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</si>
  <si>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</si>
  <si>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</si>
  <si>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</si>
  <si>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</si>
  <si>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</si>
  <si>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</si>
  <si>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</si>
  <si>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</si>
  <si>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</si>
  <si>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</si>
  <si>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</si>
  <si>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</si>
  <si>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</si>
  <si>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</si>
  <si>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</si>
  <si>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</si>
  <si>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</si>
  <si>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</si>
  <si>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</si>
  <si>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</si>
  <si>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</si>
  <si>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</si>
  <si>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</si>
  <si>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</si>
  <si>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</si>
  <si>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</si>
  <si>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</si>
  <si>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</si>
  <si>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</si>
  <si>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</si>
  <si>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</si>
  <si>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</si>
  <si>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</si>
  <si>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</si>
  <si>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</si>
  <si>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</si>
  <si>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</si>
  <si>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</si>
  <si>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</si>
  <si>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</si>
  <si>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</si>
  <si>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</si>
  <si>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</si>
  <si>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</si>
  <si>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</si>
  <si>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</si>
  <si>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</si>
  <si>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</si>
  <si>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</si>
  <si>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</si>
  <si>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</si>
  <si>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</si>
  <si>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</si>
  <si>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</si>
  <si>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</si>
  <si>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</si>
  <si>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</si>
  <si>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</si>
  <si>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</si>
  <si>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</si>
  <si>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</si>
  <si>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</si>
  <si>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</si>
  <si>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</si>
  <si>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</si>
  <si>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</si>
  <si>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</si>
  <si>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</si>
  <si>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</si>
  <si>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</si>
  <si>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</si>
  <si>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</si>
  <si>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</si>
  <si>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</si>
  <si>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</si>
  <si>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</si>
  <si>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</si>
  <si>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</si>
  <si>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</si>
  <si>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</si>
  <si>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</si>
  <si>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</si>
  <si>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</si>
  <si>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</si>
  <si>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</si>
  <si>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</si>
  <si>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</si>
  <si>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</si>
  <si>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</si>
  <si>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</si>
  <si>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</si>
  <si>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</si>
  <si>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</si>
  <si>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</si>
  <si>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</si>
  <si>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</si>
  <si>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</si>
  <si>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</si>
  <si>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</si>
  <si>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</si>
  <si>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</si>
  <si>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</si>
  <si>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</si>
  <si>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</si>
  <si>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</si>
  <si>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</si>
  <si>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</si>
  <si>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</si>
  <si>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</si>
  <si>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</si>
  <si>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</si>
  <si>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</si>
  <si>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</si>
  <si>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</si>
  <si>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</si>
  <si>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</si>
  <si>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</si>
  <si>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</si>
  <si>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</si>
  <si>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</si>
  <si>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</si>
  <si>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</si>
  <si>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</si>
  <si>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</si>
  <si>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</si>
  <si>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</si>
  <si>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</si>
  <si>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</si>
  <si>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</si>
  <si>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</si>
  <si>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</si>
  <si>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</si>
  <si>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</si>
  <si>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</si>
  <si>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</si>
  <si>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</si>
  <si>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</si>
  <si>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</si>
  <si>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</si>
  <si>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</si>
  <si>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</si>
  <si>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</si>
  <si>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</si>
  <si>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</si>
  <si>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</si>
  <si>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</si>
  <si>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</si>
  <si>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</si>
  <si>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</si>
  <si>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</si>
  <si>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</si>
  <si>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</si>
  <si>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</si>
  <si>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</si>
  <si>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</si>
  <si>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</si>
  <si>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</si>
  <si>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</si>
  <si>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</si>
  <si>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</si>
  <si>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</si>
  <si>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</si>
  <si>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</si>
  <si>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</si>
  <si>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</si>
  <si>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</si>
  <si>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</si>
  <si>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</si>
  <si>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</si>
  <si>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</si>
  <si>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</si>
  <si>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</si>
  <si>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</si>
  <si>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</si>
  <si>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</si>
  <si>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</si>
  <si>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</si>
  <si>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</si>
  <si>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</si>
  <si>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</si>
  <si>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</si>
  <si>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</si>
  <si>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</si>
  <si>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</si>
  <si>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</si>
  <si>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</si>
  <si>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</si>
  <si>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</si>
  <si>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</si>
  <si>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</si>
  <si>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</si>
  <si>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</si>
  <si>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</si>
  <si>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</si>
  <si>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</si>
  <si>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</si>
  <si>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</si>
  <si>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</si>
  <si>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</si>
  <si>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</si>
  <si>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</si>
  <si>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</si>
  <si>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</si>
  <si>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</si>
  <si>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</si>
  <si>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</si>
  <si>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</si>
  <si>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</si>
  <si>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</si>
  <si>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</si>
  <si>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</si>
  <si>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</si>
  <si>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</si>
  <si>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</si>
  <si>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</si>
  <si>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</si>
  <si>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</si>
  <si>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</si>
  <si>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</si>
  <si>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</si>
  <si>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</si>
  <si>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</si>
  <si>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</si>
  <si>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</si>
  <si>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</si>
  <si>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</si>
  <si>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</si>
  <si>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</si>
  <si>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</si>
  <si>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</si>
  <si>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</si>
  <si>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</si>
  <si>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</si>
  <si>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</si>
  <si>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</si>
  <si>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</si>
  <si>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</si>
  <si>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</si>
  <si>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</si>
  <si>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</si>
  <si>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</si>
  <si>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</si>
  <si>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</si>
  <si>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</si>
  <si>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</si>
  <si>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</si>
  <si>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</si>
  <si>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</si>
  <si>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</si>
  <si>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</si>
  <si>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</si>
  <si>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</si>
  <si>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</si>
  <si>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</si>
  <si>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</si>
  <si>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</si>
  <si>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</si>
  <si>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</si>
  <si>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</si>
  <si>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</si>
  <si>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</si>
  <si>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</si>
  <si>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</si>
  <si>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</si>
  <si>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</si>
  <si>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</si>
  <si>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</si>
  <si>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</si>
  <si>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</si>
  <si>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</si>
  <si>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</si>
  <si>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</si>
  <si>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</si>
  <si>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</si>
  <si>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</si>
  <si>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</si>
  <si>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</si>
  <si>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</si>
  <si>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</si>
  <si>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</si>
  <si>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</si>
  <si>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</si>
  <si>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</si>
  <si>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</si>
  <si>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</si>
  <si>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</si>
  <si>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</si>
  <si>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</si>
  <si>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</si>
  <si>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</si>
  <si>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</si>
  <si>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</si>
  <si>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</si>
  <si>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</si>
  <si>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</si>
  <si>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</si>
  <si>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</si>
  <si>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</si>
  <si>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</si>
  <si>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</si>
  <si>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</si>
  <si>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</si>
  <si>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</si>
  <si>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</si>
  <si>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</si>
  <si>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</si>
  <si>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</si>
  <si>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</si>
  <si>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</si>
  <si>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</si>
  <si>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</si>
  <si>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</si>
  <si>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</si>
  <si>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</si>
  <si>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</si>
  <si>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</si>
  <si>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</si>
  <si>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</si>
  <si>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</si>
  <si>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</si>
  <si>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</si>
  <si>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</si>
  <si>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</si>
  <si>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</si>
  <si>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</si>
  <si>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</si>
  <si>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</si>
  <si>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</si>
  <si>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</si>
  <si>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</si>
  <si>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</si>
  <si>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</si>
  <si>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</si>
  <si>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</si>
  <si>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</si>
  <si>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</si>
  <si>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</si>
  <si>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</si>
  <si>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</si>
  <si>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</si>
  <si>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</si>
  <si>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</si>
  <si>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</si>
  <si>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</si>
  <si>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</si>
  <si>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</si>
  <si>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</si>
  <si>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</si>
  <si>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</si>
  <si>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</si>
  <si>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</si>
  <si>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</si>
  <si>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</si>
  <si>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</si>
  <si>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</si>
  <si>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</si>
  <si>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</si>
  <si>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</si>
  <si>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</si>
  <si>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</si>
  <si>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</si>
  <si>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</si>
  <si>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</si>
  <si>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</si>
  <si>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</si>
  <si>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</si>
  <si>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</si>
  <si>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</si>
  <si>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</si>
  <si>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</si>
  <si>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</si>
  <si>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</si>
  <si>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</si>
  <si>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</si>
  <si>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</si>
  <si>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</si>
  <si>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</si>
  <si>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</si>
  <si>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</si>
  <si>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</si>
  <si>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</si>
  <si>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</si>
  <si>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</si>
  <si>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</si>
  <si>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</si>
  <si>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</si>
  <si>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</si>
  <si>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</si>
  <si>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</si>
  <si>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</si>
  <si>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</si>
  <si>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</si>
  <si>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</si>
  <si>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</si>
  <si>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</si>
  <si>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</si>
  <si>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</si>
  <si>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</si>
  <si>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</si>
  <si>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</si>
  <si>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</si>
  <si>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</si>
  <si>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</si>
  <si>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</si>
  <si>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</si>
  <si>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</si>
  <si>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</si>
  <si>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</si>
  <si>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</si>
  <si>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</si>
  <si>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</si>
  <si>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</si>
  <si>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</si>
  <si>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</si>
  <si>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</si>
  <si>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</si>
  <si>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</si>
  <si>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</si>
  <si>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</si>
  <si>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</si>
  <si>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</si>
  <si>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</si>
  <si>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</si>
  <si>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</si>
  <si>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</si>
  <si>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</si>
  <si>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</si>
  <si>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</si>
  <si>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</si>
  <si>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</si>
  <si>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</si>
  <si>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</si>
  <si>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</si>
  <si>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</si>
  <si>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</si>
  <si>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</si>
  <si>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</si>
  <si>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</si>
  <si>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</si>
  <si>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</si>
  <si>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</si>
  <si>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</si>
  <si>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</si>
  <si>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</si>
  <si>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</si>
  <si>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</si>
  <si>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</si>
  <si>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</si>
  <si>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</si>
  <si>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</si>
  <si>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</si>
  <si>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</si>
  <si>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</si>
  <si>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</si>
  <si>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</si>
  <si>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</si>
  <si>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</si>
  <si>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</si>
  <si>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</si>
  <si>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</si>
  <si>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</si>
  <si>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</si>
  <si>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</si>
  <si>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</si>
  <si>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</si>
  <si>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</si>
  <si>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</si>
  <si>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</si>
  <si>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</si>
  <si>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</si>
  <si>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</si>
  <si>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</si>
  <si>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</si>
  <si>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</si>
  <si>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</si>
  <si>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</si>
  <si>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</si>
  <si>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</si>
  <si>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</si>
  <si>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</si>
  <si>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</si>
  <si>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</si>
  <si>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</si>
  <si>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</si>
  <si>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</si>
  <si>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</si>
  <si>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</si>
  <si>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</si>
  <si>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</si>
  <si>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</si>
  <si>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</si>
  <si>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</si>
  <si>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</si>
  <si>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</si>
  <si>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</si>
  <si>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</si>
  <si>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</si>
  <si>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</si>
  <si>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</si>
  <si>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</si>
  <si>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</si>
  <si>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</si>
  <si>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</si>
  <si>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</si>
  <si>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</si>
  <si>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</si>
  <si>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</si>
  <si>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</si>
  <si>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</si>
  <si>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</si>
  <si>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</si>
  <si>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</si>
  <si>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</si>
  <si>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</si>
  <si>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</si>
  <si>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</si>
  <si>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</si>
  <si>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</si>
  <si>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</si>
  <si>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</si>
  <si>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</si>
  <si>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</si>
  <si>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</si>
  <si>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</si>
  <si>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</si>
  <si>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</si>
  <si>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</si>
  <si>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</si>
  <si>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</si>
  <si>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</si>
  <si>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</si>
  <si>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</si>
  <si>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</si>
  <si>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</si>
  <si>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</si>
  <si>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</si>
  <si>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</si>
  <si>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</si>
  <si>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</si>
  <si>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</si>
  <si>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</si>
  <si>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</si>
  <si>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</si>
  <si>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</si>
  <si>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</si>
  <si>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</si>
  <si>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</si>
  <si>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</si>
  <si>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</si>
  <si>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</si>
  <si>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</si>
  <si>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</si>
  <si>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</si>
  <si>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</si>
  <si>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</si>
  <si>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</si>
  <si>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</si>
  <si>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</si>
  <si>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</si>
  <si>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</si>
  <si>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</si>
  <si>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</si>
  <si>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</si>
  <si>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</si>
  <si>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</si>
  <si>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</si>
  <si>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</si>
  <si>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</si>
  <si>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</si>
  <si>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</si>
  <si>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</si>
  <si>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</si>
  <si>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</si>
  <si>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</si>
  <si>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</si>
  <si>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</si>
  <si>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</si>
  <si>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</si>
  <si>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</si>
  <si>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</si>
  <si>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</si>
  <si>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</si>
  <si>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</si>
  <si>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</si>
  <si>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</si>
  <si>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</si>
  <si>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</si>
  <si>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</si>
  <si>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</si>
  <si>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</si>
  <si>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</si>
  <si>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</si>
  <si>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</si>
  <si>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</si>
  <si>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</si>
  <si>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</si>
  <si>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</si>
  <si>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</si>
  <si>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</si>
  <si>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</si>
  <si>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</si>
  <si>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</si>
  <si>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</si>
  <si>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</si>
  <si>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</si>
  <si>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</si>
  <si>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</si>
  <si>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</si>
  <si>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</si>
  <si>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</si>
  <si>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</si>
  <si>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</si>
  <si>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</si>
  <si>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</si>
  <si>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</si>
  <si>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</si>
  <si>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</si>
  <si>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</si>
  <si>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</si>
  <si>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</si>
  <si>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</si>
  <si>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</si>
  <si>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</si>
  <si>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</si>
  <si>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</si>
  <si>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</si>
  <si>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</si>
  <si>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</si>
  <si>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</si>
  <si>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</si>
  <si>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</si>
  <si>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</si>
  <si>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</si>
  <si>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</si>
  <si>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</si>
  <si>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</si>
  <si>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</si>
  <si>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</si>
  <si>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</si>
  <si>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</si>
  <si>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</si>
  <si>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</si>
  <si>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</si>
  <si>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</si>
  <si>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</si>
  <si>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</si>
  <si>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</si>
  <si>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</si>
  <si>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</si>
  <si>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</si>
  <si>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</si>
  <si>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</si>
  <si>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</si>
  <si>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</si>
  <si>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</si>
  <si>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</si>
  <si>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</si>
  <si>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</si>
  <si>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</si>
  <si>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</si>
  <si>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</si>
  <si>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</si>
  <si>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</si>
  <si>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</si>
  <si>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</si>
  <si>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</si>
  <si>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</si>
  <si>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</si>
  <si>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</si>
  <si>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</si>
  <si>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</si>
  <si>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</si>
  <si>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</si>
  <si>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</si>
  <si>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</si>
  <si>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</si>
  <si>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</si>
  <si>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</si>
  <si>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</si>
  <si>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</si>
  <si>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</si>
  <si>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</si>
  <si>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</si>
  <si>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</si>
  <si>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</si>
  <si>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</si>
  <si>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</si>
  <si>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</si>
  <si>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</si>
  <si>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</si>
  <si>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</si>
  <si>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</si>
  <si>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</si>
  <si>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</si>
  <si>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</si>
  <si>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</si>
  <si>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</si>
  <si>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</si>
  <si>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</si>
  <si>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</si>
  <si>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</si>
  <si>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</si>
  <si>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</si>
  <si>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</si>
  <si>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</si>
  <si>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</si>
  <si>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</si>
  <si>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</si>
  <si>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</si>
  <si>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</si>
  <si>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</si>
  <si>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</si>
  <si>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</si>
  <si>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</si>
  <si>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</si>
  <si>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</si>
  <si>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</si>
  <si>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</si>
  <si>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</si>
  <si>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</si>
  <si>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</si>
  <si>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</si>
  <si>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</si>
  <si>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</si>
  <si>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</si>
  <si>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</si>
  <si>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</si>
  <si>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</si>
  <si>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</si>
  <si>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</si>
  <si>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</si>
  <si>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</si>
  <si>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</si>
  <si>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</si>
  <si>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</si>
  <si>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</si>
  <si>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</si>
  <si>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</si>
  <si>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</si>
  <si>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</si>
  <si>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</si>
  <si>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</si>
  <si>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</si>
  <si>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</si>
  <si>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</si>
  <si>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</si>
  <si>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</si>
  <si>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</si>
  <si>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</si>
  <si>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</si>
  <si>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</si>
  <si>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</si>
  <si>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</si>
  <si>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</si>
  <si>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</si>
  <si>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</si>
  <si>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</si>
  <si>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</si>
  <si>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</si>
  <si>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</si>
  <si>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</si>
  <si>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</si>
  <si>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</si>
  <si>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</si>
  <si>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</si>
  <si>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</si>
  <si>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</si>
  <si>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</si>
  <si>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</si>
  <si>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</si>
  <si>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</si>
  <si>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</si>
  <si>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</si>
  <si>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</si>
  <si>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</si>
  <si>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</si>
  <si>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</si>
  <si>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</si>
  <si>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</si>
  <si>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</si>
  <si>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</si>
  <si>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</si>
  <si>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</si>
  <si>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</si>
  <si>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</si>
  <si>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</si>
  <si>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</si>
  <si>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</si>
  <si>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</si>
  <si>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</si>
  <si>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</si>
  <si>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</si>
  <si>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</si>
  <si>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</si>
  <si>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</si>
  <si>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</si>
  <si>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</si>
  <si>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</si>
  <si>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</si>
  <si>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</si>
  <si>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</si>
  <si>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</si>
  <si>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</si>
  <si>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</si>
  <si>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</si>
  <si>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</si>
  <si>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</si>
  <si>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</si>
  <si>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</si>
  <si>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</si>
  <si>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</si>
  <si>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</si>
  <si>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</si>
  <si>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</si>
  <si>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</si>
  <si>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</si>
  <si>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</si>
  <si>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</si>
  <si>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</si>
  <si>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</si>
  <si>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</si>
  <si>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</si>
  <si>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</si>
  <si>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</si>
  <si>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</si>
  <si>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</si>
  <si>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</si>
  <si>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</si>
  <si>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</si>
  <si>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</si>
  <si>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</si>
  <si>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</si>
  <si>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</si>
  <si>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</si>
  <si>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</si>
  <si>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</si>
  <si>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</si>
  <si>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</si>
  <si>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</si>
  <si>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</si>
  <si>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</si>
  <si>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</si>
  <si>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</si>
  <si>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</si>
  <si>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</si>
  <si>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</si>
  <si>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</si>
  <si>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</si>
  <si>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</si>
  <si>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</si>
  <si>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</si>
  <si>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</si>
  <si>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</si>
  <si>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</si>
  <si>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</si>
  <si>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</si>
  <si>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</si>
  <si>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</si>
  <si>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</si>
  <si>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</si>
  <si>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</si>
  <si>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</si>
  <si>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</si>
  <si>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</si>
  <si>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</si>
  <si>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</si>
  <si>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</si>
  <si>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</si>
  <si>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</si>
  <si>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</si>
  <si>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</si>
  <si>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</si>
  <si>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</si>
  <si>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</si>
  <si>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</si>
  <si>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</si>
  <si>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</si>
  <si>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</si>
  <si>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</si>
  <si>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</si>
  <si>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</si>
  <si>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</si>
  <si>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</si>
  <si>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</si>
  <si>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</si>
  <si>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</si>
  <si>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</si>
  <si>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</si>
  <si>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</si>
  <si>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</si>
  <si>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</si>
  <si>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</si>
  <si>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</si>
  <si>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</si>
  <si>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</si>
  <si>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</si>
  <si>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</si>
  <si>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</si>
  <si>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</si>
  <si>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</si>
  <si>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</si>
  <si>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</si>
  <si>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</si>
  <si>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</si>
  <si>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</si>
  <si>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</si>
  <si>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</si>
  <si>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</si>
  <si>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</si>
  <si>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</si>
  <si>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</si>
  <si>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</si>
  <si>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</si>
  <si>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</si>
  <si>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</si>
  <si>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</si>
  <si>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</si>
  <si>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</si>
  <si>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</si>
  <si>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</si>
  <si>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</si>
  <si>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</si>
  <si>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</si>
  <si>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</si>
  <si>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</si>
  <si>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</si>
  <si>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</si>
  <si>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</si>
  <si>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</si>
  <si>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</si>
  <si>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</si>
  <si>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</si>
  <si>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</si>
  <si>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</si>
  <si>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</si>
  <si>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</si>
  <si>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</si>
  <si>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</si>
  <si>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</si>
  <si>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</si>
  <si>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</si>
  <si>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</si>
  <si>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</si>
  <si>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</si>
  <si>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</si>
  <si>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</si>
  <si>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</si>
  <si>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</si>
  <si>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</si>
  <si>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</si>
  <si>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</si>
  <si>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</si>
  <si>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</si>
  <si>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</si>
  <si>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</si>
  <si>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</si>
  <si>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</si>
  <si>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</si>
  <si>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</si>
  <si>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</si>
  <si>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</si>
  <si>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</si>
  <si>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</si>
  <si>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</si>
  <si>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</si>
  <si>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</si>
  <si>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</si>
  <si>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</si>
  <si>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</si>
  <si>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</si>
  <si>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</si>
  <si>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</si>
  <si>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</si>
  <si>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</si>
  <si>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</si>
  <si>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</si>
  <si>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</si>
  <si>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</si>
  <si>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</si>
  <si>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</si>
  <si>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</si>
  <si>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</si>
  <si>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</si>
  <si>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</si>
  <si>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</si>
  <si>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</si>
  <si>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</si>
  <si>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</si>
  <si>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</si>
  <si>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</si>
  <si>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</si>
  <si>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</si>
  <si>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</si>
  <si>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</si>
  <si>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</si>
  <si>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</si>
  <si>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</si>
  <si>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</si>
  <si>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</si>
  <si>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</si>
  <si>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</si>
  <si>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</si>
  <si>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</si>
  <si>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</si>
  <si>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</si>
  <si>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</si>
  <si>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</si>
  <si>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</si>
  <si>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</si>
  <si>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</si>
  <si>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</si>
  <si>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</si>
  <si>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</si>
  <si>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</si>
  <si>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</si>
  <si>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</si>
  <si>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</si>
  <si>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</si>
  <si>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</si>
  <si>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</si>
  <si>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</si>
  <si>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</si>
  <si>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</si>
  <si>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</si>
  <si>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</si>
  <si>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</si>
  <si>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</si>
  <si>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</si>
  <si>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</si>
  <si>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</si>
  <si>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</si>
  <si>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</si>
  <si>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</si>
  <si>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</si>
  <si>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</si>
  <si>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</si>
  <si>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</si>
  <si>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</si>
  <si>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</si>
  <si>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</si>
  <si>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</si>
  <si>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</si>
  <si>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</si>
  <si>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</si>
  <si>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</si>
  <si>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</si>
  <si>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</si>
  <si>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</si>
  <si>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</si>
  <si>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</si>
  <si>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</si>
  <si>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</si>
  <si>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</si>
  <si>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</si>
  <si>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</si>
  <si>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</si>
  <si>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</si>
  <si>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</si>
  <si>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</si>
  <si>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</si>
  <si>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</si>
  <si>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</si>
  <si>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</si>
  <si>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</si>
  <si>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</si>
  <si>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</si>
  <si>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</si>
  <si>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</si>
  <si>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</si>
  <si>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</si>
  <si>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</si>
  <si>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</si>
  <si>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</si>
  <si>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</si>
  <si>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</si>
  <si>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</si>
  <si>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</si>
  <si>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</si>
  <si>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</si>
  <si>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</si>
  <si>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</si>
  <si>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</si>
  <si>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</si>
  <si>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</si>
  <si>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</si>
  <si>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</si>
  <si>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</si>
  <si>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</si>
  <si>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</si>
  <si>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</si>
  <si>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</si>
  <si>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</si>
  <si>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</si>
  <si>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</si>
  <si>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</si>
  <si>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</si>
  <si>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</si>
  <si>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</si>
  <si>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</si>
  <si>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</si>
  <si>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</si>
  <si>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</si>
  <si>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</si>
  <si>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</si>
  <si>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</si>
  <si>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</si>
  <si>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</si>
  <si>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</si>
  <si>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</si>
  <si>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</si>
  <si>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</si>
  <si>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</si>
  <si>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</si>
  <si>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</si>
  <si>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</si>
  <si>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</si>
  <si>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</si>
  <si>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</si>
  <si>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</si>
  <si>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</si>
  <si>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</si>
  <si>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</si>
  <si>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</si>
  <si>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</si>
  <si>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</si>
  <si>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</si>
  <si>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</si>
  <si>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</si>
  <si>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</si>
  <si>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</si>
  <si>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</si>
  <si>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</si>
  <si>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</si>
  <si>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</si>
  <si>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</si>
  <si>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</si>
  <si>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</si>
  <si>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</si>
  <si>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</si>
  <si>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</si>
  <si>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</si>
  <si>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</si>
  <si>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</si>
  <si>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</si>
  <si>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</si>
  <si>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</si>
  <si>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</si>
  <si>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</si>
  <si>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</si>
  <si>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</si>
  <si>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</si>
  <si>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</si>
  <si>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</si>
  <si>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</si>
  <si>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</si>
  <si>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</si>
  <si>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</si>
  <si>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</si>
  <si>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</si>
  <si>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</si>
  <si>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</si>
  <si>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</si>
  <si>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</si>
  <si>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</si>
  <si>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</si>
  <si>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</si>
  <si>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</si>
  <si>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</si>
  <si>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</si>
  <si>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</si>
  <si>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</si>
  <si>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</si>
  <si>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</si>
  <si>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</si>
  <si>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</si>
  <si>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</si>
  <si>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</si>
  <si>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</si>
  <si>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</si>
  <si>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</si>
  <si>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</si>
  <si>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</si>
  <si>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</si>
  <si>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</si>
  <si>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</si>
  <si>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</si>
  <si>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</si>
  <si>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</si>
  <si>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</si>
  <si>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</si>
  <si>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</si>
  <si>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</si>
  <si>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</si>
  <si>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</si>
  <si>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</si>
  <si>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</si>
  <si>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</si>
  <si>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</si>
  <si>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</si>
  <si>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</si>
  <si>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</si>
  <si>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</si>
  <si>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</si>
  <si>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</si>
  <si>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</si>
  <si>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</si>
  <si>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</si>
  <si>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</si>
  <si>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</si>
  <si>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</si>
  <si>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</si>
  <si>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</si>
  <si>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</si>
  <si>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</si>
  <si>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</si>
  <si>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</si>
  <si>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</si>
  <si>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</si>
  <si>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</si>
  <si>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</si>
  <si>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</si>
  <si>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</si>
  <si>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</si>
  <si>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</si>
  <si>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</si>
  <si>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</si>
  <si>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</si>
  <si>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</si>
  <si>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</si>
  <si>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</si>
  <si>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</si>
  <si>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</si>
  <si>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</si>
  <si>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</si>
  <si>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</si>
  <si>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</si>
  <si>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</si>
  <si>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</si>
  <si>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</si>
  <si>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</si>
  <si>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</si>
  <si>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</si>
  <si>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</si>
  <si>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</si>
  <si>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</si>
  <si>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</si>
  <si>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</si>
  <si>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</si>
  <si>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</si>
  <si>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</si>
  <si>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</si>
  <si>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</si>
  <si>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</si>
  <si>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</si>
  <si>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</si>
  <si>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</si>
  <si>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</si>
  <si>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</si>
  <si>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</si>
  <si>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</si>
  <si>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</si>
  <si>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</si>
  <si>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</si>
  <si>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</si>
  <si>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</si>
  <si>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</si>
  <si>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</si>
  <si>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</si>
  <si>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</si>
  <si>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</si>
  <si>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</si>
  <si>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</si>
  <si>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</si>
  <si>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</si>
  <si>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</si>
  <si>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</si>
  <si>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</si>
  <si>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</si>
  <si>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</si>
  <si>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</si>
  <si>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</si>
  <si>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</si>
  <si>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</si>
  <si>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</si>
  <si>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</si>
  <si>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</si>
  <si>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</si>
  <si>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</si>
  <si>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</si>
  <si>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</si>
  <si>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</si>
  <si>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</si>
  <si>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</si>
  <si>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</si>
  <si>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</si>
  <si>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</si>
  <si>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</si>
  <si>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</si>
  <si>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</si>
  <si>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</si>
  <si>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</si>
  <si>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</si>
  <si>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</si>
  <si>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</si>
  <si>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</si>
  <si>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</si>
  <si>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</si>
  <si>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</si>
  <si>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</si>
  <si>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</si>
  <si>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</si>
  <si>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</si>
  <si>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</si>
  <si>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</si>
  <si>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</si>
  <si>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</si>
  <si>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</si>
  <si>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</si>
  <si>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</si>
  <si>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</si>
  <si>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</si>
  <si>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</si>
  <si>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</si>
  <si>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</si>
  <si>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</si>
  <si>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</si>
  <si>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</si>
  <si>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</si>
  <si>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</si>
  <si>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</si>
  <si>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</si>
  <si>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</si>
  <si>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</si>
  <si>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</si>
  <si>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</si>
  <si>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</si>
  <si>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</si>
  <si>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</si>
  <si>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</si>
  <si>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</si>
  <si>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</si>
  <si>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</si>
  <si>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</si>
  <si>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</si>
  <si>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</si>
  <si>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</si>
  <si>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</si>
  <si>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</si>
  <si>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</si>
  <si>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</si>
  <si>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</si>
  <si>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</si>
  <si>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</si>
  <si>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</si>
  <si>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</si>
  <si>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</si>
  <si>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</si>
  <si>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</si>
  <si>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</si>
  <si>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</si>
  <si>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</si>
  <si>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</si>
  <si>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</si>
  <si>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</si>
  <si>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</si>
  <si>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</si>
  <si>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</si>
  <si>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</si>
  <si>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</si>
  <si>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</si>
  <si>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</si>
  <si>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</si>
  <si>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</si>
  <si>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</si>
  <si>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</si>
  <si>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</si>
  <si>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</si>
  <si>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</si>
  <si>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</si>
  <si>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</si>
  <si>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</si>
  <si>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</si>
  <si>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</si>
  <si>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</si>
  <si>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</si>
  <si>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</si>
  <si>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</si>
  <si>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</si>
  <si>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</si>
  <si>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</si>
  <si>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</si>
  <si>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</si>
  <si>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</si>
  <si>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</si>
  <si>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</si>
  <si>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</si>
  <si>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</si>
  <si>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</si>
  <si>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</si>
  <si>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</si>
  <si>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</si>
  <si>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</si>
  <si>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</si>
  <si>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</si>
  <si>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</si>
  <si>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</si>
  <si>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</si>
  <si>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</si>
  <si>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</si>
  <si>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</si>
  <si>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</si>
  <si>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</si>
  <si>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</si>
  <si>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</si>
  <si>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</si>
  <si>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</si>
  <si>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</si>
  <si>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</si>
  <si>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</si>
  <si>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</si>
  <si>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</si>
  <si>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</si>
  <si>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</si>
  <si>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</si>
  <si>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</si>
  <si>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</si>
  <si>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</si>
  <si>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</si>
  <si>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</si>
  <si>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</si>
  <si>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</si>
  <si>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</si>
  <si>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</si>
  <si>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</si>
  <si>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</si>
  <si>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</si>
  <si>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</si>
  <si>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</si>
  <si>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</si>
  <si>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</si>
  <si>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</si>
  <si>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</si>
  <si>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</si>
  <si>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</si>
  <si>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</si>
  <si>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</si>
  <si>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</si>
  <si>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</si>
  <si>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</si>
  <si>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</si>
  <si>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</si>
  <si>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</si>
  <si>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</si>
  <si>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</si>
  <si>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</si>
  <si>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</si>
  <si>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</si>
  <si>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</si>
  <si>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</si>
  <si>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</si>
  <si>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</si>
  <si>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</si>
  <si>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</si>
  <si>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</si>
  <si>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</si>
  <si>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</si>
  <si>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</si>
  <si>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</si>
  <si>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</si>
  <si>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</si>
  <si>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</si>
  <si>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</si>
  <si>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</si>
  <si>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</si>
  <si>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</si>
  <si>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</si>
  <si>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</si>
  <si>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</si>
  <si>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</si>
  <si>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</si>
  <si>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</si>
  <si>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</si>
  <si>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</si>
  <si>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</si>
  <si>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</si>
  <si>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</si>
  <si>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</si>
  <si>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</si>
  <si>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</si>
  <si>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</si>
  <si>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</si>
  <si>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</si>
  <si>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</si>
  <si>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</si>
  <si>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</si>
  <si>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</si>
  <si>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</si>
  <si>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</si>
  <si>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</si>
  <si>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</si>
  <si>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</si>
  <si>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</si>
  <si>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</si>
  <si>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</si>
  <si>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</si>
  <si>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</si>
  <si>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</si>
  <si>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</si>
  <si>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</si>
  <si>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</si>
  <si>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</si>
  <si>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</si>
  <si>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</si>
  <si>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</si>
  <si>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</si>
  <si>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</si>
  <si>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</si>
  <si>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</si>
  <si>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</si>
  <si>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</si>
  <si>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</si>
  <si>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</si>
  <si>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</si>
  <si>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</si>
  <si>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</si>
  <si>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</si>
  <si>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</si>
  <si>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</si>
  <si>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</si>
  <si>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</si>
  <si>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</si>
  <si>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</si>
  <si>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</si>
  <si>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</si>
  <si>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</si>
  <si>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</si>
  <si>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</si>
  <si>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</si>
  <si>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</si>
  <si>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</si>
  <si>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</si>
  <si>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</si>
  <si>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</si>
  <si>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</si>
  <si>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</si>
  <si>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</si>
  <si>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</si>
  <si>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</si>
  <si>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</si>
  <si>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</si>
  <si>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</si>
  <si>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</si>
  <si>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</si>
  <si>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</si>
  <si>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</si>
  <si>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</si>
  <si>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</si>
  <si>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</si>
  <si>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</si>
  <si>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</si>
  <si>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</si>
  <si>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</si>
  <si>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</si>
  <si>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</si>
  <si>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</si>
  <si>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</si>
  <si>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</si>
  <si>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</si>
  <si>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</si>
  <si>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</si>
  <si>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</si>
  <si>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</si>
  <si>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</si>
  <si>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</si>
  <si>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</si>
  <si>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</si>
  <si>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</si>
  <si>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</si>
  <si>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</si>
  <si>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</si>
  <si>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</si>
  <si>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</si>
  <si>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</si>
  <si>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</si>
  <si>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</si>
  <si>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</si>
  <si>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</si>
  <si>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</si>
  <si>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</si>
  <si>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</si>
  <si>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</si>
  <si>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</si>
  <si>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</si>
  <si>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</si>
  <si>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</si>
  <si>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</si>
  <si>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</si>
  <si>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</si>
  <si>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</si>
  <si>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</si>
  <si>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</si>
  <si>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</si>
  <si>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</si>
  <si>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</si>
  <si>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</si>
  <si>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</si>
  <si>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</si>
  <si>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</si>
  <si>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</si>
  <si>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</si>
  <si>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</si>
  <si>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</si>
  <si>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</si>
  <si>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</si>
  <si>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</si>
  <si>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</si>
  <si>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</si>
  <si>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</si>
  <si>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</si>
  <si>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</si>
  <si>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</si>
  <si>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</si>
  <si>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</si>
  <si>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</si>
  <si>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</si>
  <si>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</si>
  <si>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</si>
  <si>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</si>
  <si>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</si>
  <si>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</si>
  <si>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</si>
  <si>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</si>
  <si>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</si>
  <si>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</si>
  <si>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</si>
  <si>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</si>
  <si>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</si>
  <si>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</si>
  <si>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</si>
  <si>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</si>
  <si>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</si>
  <si>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</si>
  <si>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</si>
  <si>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</si>
  <si>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</si>
  <si>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</si>
  <si>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</si>
  <si>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</si>
  <si>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</si>
  <si>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</si>
  <si>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</si>
  <si>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</si>
  <si>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</si>
  <si>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</si>
  <si>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</si>
  <si>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</si>
  <si>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</si>
  <si>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</si>
  <si>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</si>
  <si>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</si>
  <si>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</si>
  <si>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</si>
  <si>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</si>
  <si>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</si>
  <si>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</si>
  <si>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</si>
  <si>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</si>
  <si>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</si>
  <si>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</si>
  <si>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</si>
  <si>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</si>
  <si>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</si>
  <si>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</si>
  <si>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</si>
  <si>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</si>
  <si>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</si>
  <si>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</si>
  <si>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</si>
  <si>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</si>
  <si>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</si>
  <si>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</si>
  <si>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</si>
  <si>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</si>
  <si>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</si>
  <si>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</si>
  <si>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</si>
  <si>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</si>
  <si>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</si>
  <si>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</si>
  <si>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</si>
  <si>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</si>
  <si>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</si>
  <si>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</si>
  <si>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</si>
  <si>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</si>
  <si>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</si>
  <si>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</si>
  <si>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</si>
  <si>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</si>
  <si>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</si>
  <si>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</si>
  <si>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</si>
  <si>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</si>
  <si>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</si>
  <si>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</si>
  <si>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</si>
  <si>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</si>
  <si>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</si>
  <si>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</si>
  <si>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</si>
  <si>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</si>
  <si>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</si>
  <si>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</si>
  <si>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</si>
  <si>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</si>
  <si>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</si>
  <si>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</si>
  <si>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</si>
  <si>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</si>
  <si>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</si>
  <si>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</si>
  <si>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</si>
  <si>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</si>
  <si>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</si>
  <si>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</si>
  <si>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</si>
  <si>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</si>
  <si>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</si>
  <si>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</si>
  <si>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</si>
  <si>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</si>
  <si>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</si>
  <si>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</si>
  <si>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</si>
  <si>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</si>
  <si>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</si>
  <si>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</si>
  <si>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</si>
  <si>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</si>
  <si>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</si>
  <si>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</si>
  <si>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</si>
  <si>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</si>
  <si>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</si>
  <si>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</si>
  <si>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</si>
  <si>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</si>
  <si>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</si>
  <si>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</si>
  <si>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</si>
  <si>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</si>
  <si>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</si>
  <si>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</si>
  <si>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</si>
  <si>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</si>
  <si>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</si>
  <si>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</si>
  <si>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</si>
  <si>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</si>
  <si>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</si>
  <si>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</si>
  <si>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</si>
  <si>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</si>
  <si>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</si>
  <si>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</si>
  <si>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</si>
  <si>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</si>
  <si>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</si>
  <si>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</si>
  <si>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</si>
  <si>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</si>
  <si>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</si>
  <si>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</si>
  <si>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</si>
  <si>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</si>
  <si>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</si>
  <si>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</si>
  <si>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</si>
  <si>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</si>
  <si>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</si>
  <si>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</si>
  <si>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</si>
  <si>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</si>
  <si>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</si>
  <si>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</si>
  <si>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</si>
  <si>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</si>
  <si>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</si>
  <si>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</si>
  <si>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</si>
  <si>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</si>
  <si>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</si>
  <si>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</si>
  <si>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</si>
  <si>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</si>
  <si>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</si>
  <si>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</si>
  <si>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</si>
  <si>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</si>
  <si>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</si>
  <si>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</si>
  <si>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</si>
  <si>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</si>
  <si>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</si>
  <si>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</si>
  <si>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</si>
  <si>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</si>
  <si>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</si>
  <si>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</si>
  <si>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</si>
  <si>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</si>
  <si>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</si>
  <si>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</si>
  <si>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</si>
  <si>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</si>
  <si>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</si>
  <si>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</si>
  <si>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</si>
  <si>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</si>
  <si>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</si>
  <si>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</si>
  <si>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</si>
  <si>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</si>
  <si>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</si>
  <si>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</si>
  <si>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</si>
  <si>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</si>
  <si>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</si>
  <si>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</si>
  <si>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</si>
  <si>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</si>
  <si>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</si>
  <si>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</si>
  <si>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</si>
  <si>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</si>
  <si>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</si>
  <si>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</si>
  <si>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</si>
  <si>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</si>
  <si>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</si>
  <si>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</si>
  <si>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</si>
  <si>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</si>
  <si>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</si>
  <si>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</si>
  <si>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</si>
  <si>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</si>
  <si>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</si>
  <si>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</si>
  <si>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</si>
  <si>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</si>
  <si>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</si>
  <si>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</si>
  <si>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</si>
  <si>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</si>
  <si>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</si>
  <si>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</si>
  <si>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</si>
  <si>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</si>
  <si>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</si>
  <si>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</si>
  <si>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</si>
  <si>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</si>
  <si>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</si>
  <si>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</si>
  <si>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</si>
  <si>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</si>
  <si>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</si>
  <si>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</si>
  <si>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</si>
  <si>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</si>
  <si>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</si>
  <si>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</si>
  <si>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</si>
  <si>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</si>
  <si>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</si>
  <si>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</si>
  <si>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</si>
  <si>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</si>
  <si>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</si>
  <si>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</si>
  <si>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</si>
  <si>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</si>
  <si>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</si>
  <si>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</si>
  <si>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</si>
  <si>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</si>
  <si>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</si>
  <si>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</si>
  <si>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</si>
  <si>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</si>
  <si>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</si>
  <si>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</si>
  <si>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</si>
  <si>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</si>
  <si>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</si>
  <si>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</si>
  <si>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</si>
  <si>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</si>
  <si>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</si>
  <si>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</si>
  <si>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</si>
  <si>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</si>
  <si>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</si>
  <si>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</si>
  <si>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</si>
  <si>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</si>
  <si>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</si>
  <si>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</si>
  <si>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</si>
  <si>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</si>
  <si>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</si>
  <si>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</si>
  <si>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</si>
  <si>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</si>
  <si>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</si>
  <si>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</si>
  <si>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</si>
  <si>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</si>
  <si>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</si>
  <si>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</si>
  <si>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</si>
  <si>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</si>
  <si>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</si>
  <si>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</si>
  <si>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</si>
  <si>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</si>
  <si>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</si>
  <si>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</si>
  <si>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</si>
  <si>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</si>
  <si>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</si>
  <si>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</si>
  <si>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</si>
  <si>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</si>
  <si>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</si>
  <si>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</si>
  <si>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</si>
  <si>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</si>
  <si>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</si>
  <si>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</si>
  <si>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</si>
  <si>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</si>
  <si>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</si>
  <si>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</si>
  <si>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</si>
  <si>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</si>
  <si>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</si>
  <si>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</si>
  <si>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</si>
  <si>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</si>
  <si>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</si>
  <si>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</si>
  <si>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</si>
  <si>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</si>
  <si>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</si>
  <si>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</si>
  <si>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</si>
  <si>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</si>
  <si>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</si>
  <si>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</si>
  <si>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</si>
  <si>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</si>
  <si>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</si>
  <si>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</si>
  <si>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</si>
  <si>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</si>
  <si>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</si>
  <si>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</si>
  <si>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</si>
  <si>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</si>
  <si>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</si>
  <si>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</si>
  <si>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</si>
  <si>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</si>
  <si>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</si>
  <si>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</si>
  <si>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</si>
  <si>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</si>
  <si>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</si>
  <si>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</si>
  <si>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</si>
  <si>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</si>
  <si>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</si>
  <si>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</si>
  <si>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</si>
  <si>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</si>
  <si>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</si>
  <si>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</si>
  <si>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</si>
  <si>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</si>
  <si>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</si>
  <si>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</si>
  <si>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</si>
  <si>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</si>
  <si>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</si>
  <si>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</si>
  <si>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</si>
  <si>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</si>
  <si>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</si>
  <si>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</si>
  <si>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</si>
  <si>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</si>
  <si>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</si>
  <si>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</si>
  <si>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</si>
  <si>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</si>
  <si>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</si>
  <si>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</si>
  <si>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</si>
  <si>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</si>
  <si>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</si>
  <si>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</si>
  <si>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</si>
  <si>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</si>
  <si>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</si>
  <si>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</si>
  <si>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</si>
  <si>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</si>
  <si>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</si>
  <si>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</si>
  <si>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</si>
  <si>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</si>
  <si>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</si>
  <si>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</si>
  <si>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</si>
  <si>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</si>
  <si>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</si>
  <si>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</si>
  <si>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</si>
  <si>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</si>
  <si>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</si>
  <si>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</si>
  <si>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</si>
  <si>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</si>
  <si>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</si>
  <si>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</si>
  <si>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</si>
  <si>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</si>
  <si>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</si>
  <si>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</si>
  <si>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</si>
  <si>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</si>
  <si>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</si>
  <si>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</si>
  <si>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</si>
  <si>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</si>
  <si>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</si>
  <si>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</si>
  <si>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</si>
  <si>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</si>
  <si>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</si>
  <si>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</si>
  <si>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</si>
  <si>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</si>
  <si>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</si>
  <si>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</si>
  <si>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</si>
  <si>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</si>
  <si>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</si>
  <si>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</si>
  <si>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</si>
  <si>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</si>
  <si>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</si>
  <si>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</si>
  <si>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</si>
  <si>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</si>
  <si>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</si>
  <si>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</si>
  <si>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</si>
  <si>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</si>
  <si>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</si>
  <si>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</si>
  <si>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</si>
  <si>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</si>
  <si>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</si>
  <si>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</si>
  <si>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</si>
  <si>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</si>
  <si>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</si>
  <si>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</si>
  <si>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</si>
  <si>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</si>
  <si>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</si>
  <si>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</si>
  <si>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</si>
  <si>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</si>
  <si>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</si>
  <si>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</si>
  <si>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</si>
  <si>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</si>
  <si>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</si>
  <si>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</si>
  <si>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</si>
  <si>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</si>
  <si>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</si>
  <si>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</si>
  <si>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</si>
  <si>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</si>
  <si>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</si>
  <si>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</si>
  <si>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</si>
  <si>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</si>
  <si>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</si>
  <si>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</si>
  <si>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</si>
  <si>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</si>
  <si>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</si>
  <si>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</si>
  <si>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</si>
  <si>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</si>
  <si>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</si>
  <si>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</si>
  <si>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</si>
  <si>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</si>
  <si>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</si>
  <si>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</si>
  <si>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</si>
  <si>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</si>
  <si>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</si>
  <si>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</si>
  <si>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</si>
  <si>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</si>
  <si>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</si>
  <si>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</si>
  <si>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</si>
  <si>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</si>
  <si>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</si>
  <si>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</si>
  <si>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</si>
  <si>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</si>
  <si>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</si>
  <si>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</si>
  <si>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</si>
  <si>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</si>
  <si>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</si>
  <si>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</si>
  <si>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</si>
  <si>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</si>
  <si>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</si>
  <si>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</si>
  <si>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</si>
  <si>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</si>
  <si>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</si>
  <si>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</si>
  <si>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</si>
  <si>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</si>
  <si>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</si>
  <si>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</si>
  <si>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</si>
  <si>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</si>
  <si>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</si>
  <si>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</si>
  <si>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</si>
  <si>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</si>
  <si>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</si>
  <si>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</si>
  <si>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</si>
  <si>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</si>
  <si>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</si>
  <si>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</si>
  <si>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</si>
  <si>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</si>
  <si>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</si>
  <si>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</si>
  <si>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</si>
  <si>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</si>
  <si>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</si>
  <si>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</si>
  <si>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</si>
  <si>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</si>
  <si>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</si>
  <si>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</si>
  <si>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</si>
  <si>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</si>
  <si>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</si>
  <si>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</si>
  <si>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</si>
  <si>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</si>
  <si>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</si>
  <si>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</si>
  <si>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</si>
  <si>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</si>
  <si>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</si>
  <si>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</si>
  <si>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</si>
  <si>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</si>
  <si>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</si>
  <si>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</si>
  <si>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</si>
  <si>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</si>
  <si>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</si>
  <si>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</si>
  <si>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</si>
  <si>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</si>
  <si>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</si>
  <si>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</si>
  <si>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</si>
  <si>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</si>
  <si>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</si>
  <si>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</si>
  <si>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</si>
  <si>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</si>
  <si>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</si>
  <si>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</si>
  <si>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</si>
  <si>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</si>
  <si>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</si>
  <si>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</si>
  <si>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</si>
  <si>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</si>
  <si>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</si>
  <si>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</si>
  <si>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</si>
  <si>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</si>
  <si>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</si>
  <si>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</si>
  <si>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</si>
  <si>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</si>
  <si>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</si>
  <si>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</si>
  <si>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</si>
  <si>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</si>
  <si>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</si>
  <si>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</si>
  <si>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</si>
  <si>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</si>
  <si>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</si>
  <si>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</si>
  <si>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</si>
  <si>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</si>
  <si>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</si>
  <si>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</si>
  <si>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</si>
  <si>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</si>
  <si>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</si>
  <si>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</si>
  <si>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</si>
  <si>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</si>
  <si>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</si>
  <si>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</si>
  <si>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</si>
  <si>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</si>
  <si>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</si>
  <si>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</si>
  <si>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</si>
  <si>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</si>
  <si>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</si>
  <si>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</si>
  <si>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</si>
  <si>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</si>
  <si>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</si>
  <si>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</si>
  <si>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</si>
  <si>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</si>
  <si>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</si>
  <si>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</si>
  <si>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</si>
  <si>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</si>
  <si>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</si>
  <si>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</si>
  <si>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</si>
  <si>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</si>
  <si>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</si>
  <si>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</si>
  <si>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</si>
  <si>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</si>
  <si>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</si>
  <si>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</si>
  <si>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</si>
  <si>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</si>
  <si>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</si>
  <si>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</si>
  <si>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</si>
  <si>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</si>
  <si>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</si>
  <si>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</si>
  <si>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</si>
  <si>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</si>
  <si>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</si>
  <si>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</si>
  <si>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</si>
  <si>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</si>
  <si>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</si>
  <si>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</si>
  <si>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</si>
  <si>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</si>
  <si>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</si>
  <si>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</si>
  <si>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</si>
  <si>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</si>
  <si>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</si>
  <si>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</si>
  <si>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</si>
  <si>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</si>
  <si>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</si>
  <si>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</si>
  <si>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</si>
  <si>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</si>
  <si>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</si>
  <si>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</si>
  <si>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</si>
  <si>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</si>
  <si>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</si>
  <si>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</si>
  <si>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</si>
  <si>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</si>
  <si>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</si>
  <si>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</si>
  <si>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</si>
  <si>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</si>
  <si>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</si>
  <si>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</si>
  <si>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</si>
  <si>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</si>
  <si>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</si>
  <si>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</si>
  <si>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</si>
  <si>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</si>
  <si>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</si>
  <si>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</si>
  <si>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</si>
  <si>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</si>
  <si>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</si>
  <si>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</si>
  <si>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</si>
  <si>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</si>
  <si>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</si>
  <si>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</si>
  <si>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</si>
  <si>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</si>
  <si>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</si>
  <si>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</si>
  <si>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</si>
  <si>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</si>
  <si>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</si>
  <si>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</si>
  <si>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</si>
  <si>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</si>
  <si>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</si>
  <si>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</si>
  <si>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</si>
  <si>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</si>
  <si>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</si>
  <si>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</si>
  <si>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</si>
  <si>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</si>
  <si>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</si>
  <si>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</si>
  <si>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</si>
  <si>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</si>
  <si>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</si>
  <si>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</si>
  <si>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</si>
  <si>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</si>
  <si>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</si>
  <si>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</si>
  <si>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</si>
  <si>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</si>
  <si>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</si>
  <si>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</si>
  <si>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</si>
  <si>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</si>
  <si>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</si>
  <si>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</si>
  <si>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</si>
  <si>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</si>
  <si>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</si>
  <si>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</si>
  <si>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</si>
  <si>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</si>
  <si>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</si>
  <si>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</si>
  <si>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</si>
  <si>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</si>
  <si>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</si>
  <si>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</si>
  <si>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</si>
  <si>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</si>
  <si>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</si>
  <si>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</si>
  <si>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</si>
  <si>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</si>
  <si>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</si>
  <si>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</si>
  <si>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</si>
  <si>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</si>
  <si>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</si>
  <si>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</si>
  <si>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</si>
  <si>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</si>
  <si>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</si>
  <si>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</si>
  <si>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</si>
  <si>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</si>
  <si>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</si>
  <si>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</si>
  <si>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</si>
  <si>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</si>
  <si>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</si>
  <si>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</si>
  <si>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</si>
  <si>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</si>
  <si>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</si>
  <si>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</si>
  <si>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</si>
  <si>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</si>
  <si>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</si>
  <si>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</si>
  <si>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</si>
  <si>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</si>
  <si>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</si>
  <si>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</si>
  <si>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</si>
  <si>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</si>
  <si>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</si>
  <si>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</si>
  <si>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</si>
  <si>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</si>
  <si>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</si>
  <si>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</si>
  <si>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</si>
  <si>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</si>
  <si>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</si>
  <si>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</si>
  <si>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</si>
  <si>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</si>
  <si>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</si>
  <si>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</si>
  <si>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</si>
  <si>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</si>
  <si>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</si>
  <si>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</si>
  <si>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</si>
  <si>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</si>
  <si>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</si>
  <si>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</si>
  <si>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</si>
  <si>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</si>
  <si>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</si>
  <si>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</si>
  <si>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</si>
  <si>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</si>
  <si>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</si>
  <si>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</si>
  <si>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</si>
  <si>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</si>
  <si>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</si>
  <si>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</si>
  <si>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</si>
  <si>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</si>
  <si>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</si>
  <si>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</si>
  <si>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</si>
  <si>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</si>
  <si>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</si>
  <si>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</si>
  <si>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</si>
  <si>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</si>
  <si>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</si>
  <si>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</si>
  <si>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</si>
  <si>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</si>
  <si>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</si>
  <si>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</si>
  <si>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</si>
  <si>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</si>
  <si>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</si>
  <si>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</si>
  <si>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</si>
  <si>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</si>
  <si>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</si>
  <si>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</si>
  <si>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</si>
  <si>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</si>
  <si>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</si>
  <si>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</si>
  <si>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</si>
  <si>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</si>
  <si>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</si>
  <si>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</si>
  <si>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</si>
  <si>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</si>
  <si>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</si>
  <si>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</si>
  <si>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</si>
  <si>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</si>
  <si>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</si>
  <si>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</si>
  <si>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</si>
  <si>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</si>
  <si>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</si>
  <si>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</si>
  <si>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</si>
  <si>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</si>
  <si>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</si>
  <si>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</si>
  <si>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</si>
  <si>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</si>
  <si>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</si>
  <si>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</si>
  <si>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</si>
  <si>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</si>
  <si>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</si>
  <si>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</si>
  <si>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</si>
  <si>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</si>
  <si>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</si>
  <si>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</si>
  <si>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</si>
  <si>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</si>
  <si>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</si>
  <si>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</si>
  <si>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</si>
  <si>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</si>
  <si>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</si>
  <si>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</si>
  <si>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</si>
  <si>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</si>
  <si>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</si>
  <si>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</si>
  <si>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</si>
  <si>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</si>
  <si>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</si>
  <si>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</si>
  <si>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</si>
  <si>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</si>
  <si>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</si>
  <si>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</si>
  <si>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</si>
  <si>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</si>
  <si>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</si>
  <si>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</si>
  <si>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</si>
  <si>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</si>
  <si>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</si>
  <si>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</si>
  <si>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</si>
  <si>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</si>
  <si>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</si>
  <si>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</si>
  <si>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</si>
  <si>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</si>
  <si>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</si>
  <si>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</si>
  <si>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</si>
  <si>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</si>
  <si>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</si>
  <si>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</si>
  <si>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</si>
  <si>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</si>
  <si>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</si>
  <si>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</si>
  <si>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</si>
  <si>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</si>
  <si>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</si>
  <si>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</si>
  <si>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</si>
  <si>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</si>
  <si>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</si>
  <si>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</si>
  <si>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</si>
  <si>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</si>
  <si>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</si>
  <si>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</si>
  <si>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</si>
  <si>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</si>
  <si>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</si>
  <si>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</si>
  <si>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</si>
  <si>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</si>
  <si>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</si>
  <si>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</si>
  <si>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</si>
  <si>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</si>
  <si>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</si>
  <si>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</si>
  <si>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</si>
  <si>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</si>
  <si>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</si>
  <si>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</si>
  <si>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</si>
  <si>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</si>
  <si>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</si>
  <si>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</si>
  <si>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</si>
  <si>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</si>
  <si>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</si>
  <si>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</si>
  <si>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</si>
  <si>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</si>
  <si>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</si>
  <si>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</si>
  <si>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</si>
  <si>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</si>
  <si>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</si>
  <si>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</si>
  <si>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</si>
  <si>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</si>
  <si>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</si>
  <si>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</si>
  <si>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</si>
  <si>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</si>
  <si>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</si>
  <si>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</si>
  <si>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</si>
  <si>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</si>
  <si>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</si>
  <si>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</si>
  <si>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</si>
  <si>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</si>
  <si>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</si>
  <si>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</si>
  <si>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</si>
  <si>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</si>
  <si>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</si>
  <si>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</si>
  <si>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</si>
  <si>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</si>
  <si>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</si>
  <si>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</si>
  <si>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</si>
  <si>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</si>
  <si>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</si>
  <si>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</si>
  <si>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</si>
  <si>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</si>
  <si>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</si>
  <si>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</si>
  <si>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</si>
  <si>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</si>
  <si>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</si>
  <si>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</si>
  <si>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</si>
  <si>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</si>
  <si>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</si>
  <si>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</si>
  <si>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</si>
  <si>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</si>
  <si>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</si>
  <si>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</si>
  <si>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</si>
  <si>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</si>
  <si>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</si>
  <si>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</si>
  <si>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</si>
  <si>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</si>
  <si>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</si>
  <si>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</si>
  <si>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</si>
  <si>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</si>
  <si>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</si>
  <si>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</si>
  <si>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</si>
  <si>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</si>
  <si>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</si>
  <si>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</si>
  <si>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</si>
  <si>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</si>
  <si>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</si>
  <si>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</si>
  <si>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</si>
  <si>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</si>
  <si>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</si>
  <si>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</si>
  <si>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</si>
  <si>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</si>
  <si>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</si>
  <si>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</si>
  <si>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</si>
  <si>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</si>
  <si>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</si>
  <si>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</si>
  <si>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</si>
  <si>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</si>
  <si>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</si>
  <si>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</si>
  <si>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</si>
  <si>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</si>
  <si>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</si>
  <si>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</si>
  <si>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</si>
  <si>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</si>
  <si>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</si>
  <si>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</si>
  <si>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</si>
  <si>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</si>
  <si>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</si>
  <si>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</si>
  <si>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</si>
  <si>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</si>
  <si>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</si>
  <si>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</si>
  <si>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</si>
  <si>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</si>
  <si>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</si>
  <si>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</si>
  <si>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</si>
  <si>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</si>
  <si>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</si>
  <si>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</si>
  <si>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</si>
  <si>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</si>
  <si>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</si>
  <si>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</si>
  <si>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</si>
  <si>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</si>
  <si>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</si>
  <si>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</si>
  <si>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</si>
  <si>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</si>
  <si>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</si>
  <si>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</si>
  <si>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</si>
  <si>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</si>
  <si>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</si>
  <si>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</si>
  <si>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</si>
  <si>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</si>
  <si>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</si>
  <si>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</si>
  <si>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</si>
  <si>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</si>
  <si>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</si>
  <si>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</si>
  <si>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</si>
  <si>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</si>
  <si>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</si>
  <si>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</si>
  <si>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</si>
  <si>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</si>
  <si>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</si>
  <si>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</si>
  <si>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</si>
  <si>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</si>
  <si>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</si>
  <si>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</si>
  <si>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</si>
  <si>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</si>
  <si>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</si>
  <si>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</si>
  <si>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</si>
  <si>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</si>
  <si>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</si>
  <si>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</si>
  <si>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</si>
  <si>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</si>
  <si>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</si>
  <si>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</si>
  <si>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</si>
  <si>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</si>
  <si>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</si>
  <si>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</si>
  <si>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</si>
  <si>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</si>
  <si>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</si>
  <si>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</si>
  <si>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</si>
  <si>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</si>
  <si>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</si>
  <si>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</si>
  <si>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</si>
  <si>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</si>
  <si>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</si>
  <si>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</si>
  <si>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</si>
  <si>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</si>
  <si>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</si>
  <si>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</si>
  <si>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</si>
  <si>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</si>
  <si>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</si>
  <si>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</si>
  <si>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</si>
  <si>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</si>
  <si>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</si>
  <si>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</si>
  <si>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</si>
  <si>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</si>
  <si>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</si>
  <si>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</si>
  <si>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</si>
  <si>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</si>
  <si>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</si>
  <si>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</si>
  <si>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</si>
  <si>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</si>
  <si>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</si>
  <si>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</si>
  <si>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</si>
  <si>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</si>
  <si>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</si>
  <si>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</si>
  <si>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</si>
  <si>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</si>
  <si>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</si>
  <si>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</si>
  <si>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</si>
  <si>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</si>
  <si>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</si>
  <si>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</si>
  <si>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</si>
  <si>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</si>
  <si>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</si>
  <si>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</si>
  <si>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</si>
  <si>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</si>
  <si>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</si>
  <si>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</si>
  <si>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</si>
  <si>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</si>
  <si>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</si>
  <si>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</si>
  <si>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</si>
  <si>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</si>
  <si>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</si>
  <si>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</si>
  <si>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</si>
  <si>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</si>
  <si>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</si>
  <si>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</si>
  <si>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</si>
  <si>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</si>
  <si>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</si>
  <si>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</si>
  <si>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</si>
  <si>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</si>
  <si>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</si>
  <si>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</si>
  <si>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</si>
  <si>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</si>
  <si>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</si>
  <si>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</si>
  <si>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</si>
  <si>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</si>
  <si>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</si>
  <si>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</si>
  <si>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</si>
  <si>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</si>
  <si>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</si>
  <si>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</si>
  <si>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</si>
  <si>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</si>
  <si>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</si>
  <si>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</si>
  <si>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</si>
  <si>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</si>
  <si>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</si>
  <si>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</si>
  <si>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</si>
  <si>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</si>
  <si>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</si>
  <si>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</si>
  <si>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</si>
  <si>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</si>
  <si>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</si>
  <si>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</si>
  <si>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</si>
  <si>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</si>
  <si>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</si>
  <si>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</si>
  <si>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</si>
  <si>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</si>
  <si>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</si>
  <si>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</si>
  <si>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</si>
  <si>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</si>
  <si>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</si>
  <si>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</si>
  <si>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</si>
  <si>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</si>
  <si>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</si>
  <si>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</si>
  <si>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</si>
  <si>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</si>
  <si>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</si>
  <si>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</si>
  <si>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</si>
  <si>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</si>
  <si>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</si>
  <si>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</si>
  <si>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</si>
  <si>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</si>
  <si>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</si>
  <si>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</si>
  <si>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</si>
  <si>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</si>
  <si>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</si>
  <si>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</si>
  <si>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</si>
  <si>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</si>
  <si>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</si>
  <si>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</si>
  <si>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</si>
  <si>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</si>
  <si>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</si>
  <si>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</si>
  <si>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</si>
  <si>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</si>
  <si>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</si>
  <si>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</si>
  <si>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</si>
  <si>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</si>
  <si>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</si>
  <si>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</si>
  <si>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</si>
  <si>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</si>
  <si>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</si>
  <si>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</si>
  <si>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</si>
  <si>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</si>
  <si>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</si>
  <si>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</si>
  <si>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</si>
  <si>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</si>
  <si>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</si>
  <si>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</si>
  <si>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</si>
  <si>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</si>
  <si>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</si>
  <si>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</si>
  <si>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</si>
  <si>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</si>
  <si>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</si>
  <si>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</si>
  <si>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</si>
  <si>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</si>
  <si>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</si>
  <si>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</si>
  <si>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</si>
  <si>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</si>
  <si>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</si>
  <si>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</si>
  <si>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</si>
  <si>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</si>
  <si>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</si>
  <si>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</si>
  <si>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</si>
  <si>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</si>
  <si>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</si>
  <si>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</si>
  <si>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</si>
  <si>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</si>
  <si>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</si>
  <si>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</si>
  <si>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</si>
  <si>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</si>
  <si>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</si>
  <si>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</si>
  <si>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</si>
  <si>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</si>
  <si>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</si>
  <si>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</si>
  <si>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</si>
  <si>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</si>
  <si>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</si>
  <si>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</si>
  <si>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</si>
  <si>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</si>
  <si>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</si>
  <si>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</si>
  <si>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</si>
  <si>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</si>
  <si>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</si>
  <si>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</si>
  <si>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</si>
  <si>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</si>
  <si>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</si>
  <si>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</si>
  <si>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</si>
  <si>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</si>
  <si>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</si>
  <si>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</si>
  <si>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</si>
  <si>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</si>
  <si>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</si>
  <si>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</si>
  <si>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</si>
  <si>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</si>
  <si>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</si>
  <si>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</si>
  <si>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</si>
  <si>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</si>
  <si>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</si>
  <si>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</si>
  <si>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</si>
  <si>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</si>
  <si>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</si>
  <si>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</si>
  <si>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</si>
  <si>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</si>
  <si>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</si>
  <si>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</si>
  <si>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</si>
  <si>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</si>
  <si>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</si>
  <si>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</si>
  <si>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</si>
  <si>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</si>
  <si>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</si>
  <si>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</si>
  <si>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</si>
  <si>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</si>
  <si>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</si>
  <si>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</si>
  <si>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</si>
  <si>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</si>
  <si>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</si>
  <si>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</si>
  <si>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</si>
  <si>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</si>
  <si>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</si>
  <si>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</si>
  <si>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</si>
  <si>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</si>
  <si>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</si>
  <si>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</si>
  <si>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</si>
  <si>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</si>
  <si>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</si>
  <si>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</si>
  <si>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</si>
  <si>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</si>
  <si>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</si>
  <si>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</si>
  <si>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</si>
  <si>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</si>
  <si>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</si>
  <si>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</si>
  <si>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</si>
  <si>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</si>
  <si>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</si>
  <si>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</si>
  <si>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</si>
  <si>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</si>
  <si>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</si>
  <si>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</si>
  <si>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</si>
  <si>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</si>
  <si>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</si>
  <si>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</si>
  <si>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</si>
  <si>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</si>
  <si>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</si>
  <si>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</si>
  <si>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</si>
  <si>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</si>
  <si>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</si>
  <si>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</si>
  <si>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</si>
  <si>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</si>
  <si>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</si>
  <si>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</si>
  <si>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</si>
  <si>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</si>
  <si>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</si>
  <si>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</si>
  <si>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</si>
  <si>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</si>
  <si>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</si>
  <si>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</si>
  <si>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</si>
  <si>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</si>
  <si>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</si>
  <si>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</si>
  <si>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</si>
  <si>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</si>
  <si>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</si>
  <si>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</si>
  <si>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</si>
  <si>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</si>
  <si>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</si>
  <si>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</si>
  <si>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</si>
  <si>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</si>
  <si>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</si>
  <si>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</si>
  <si>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</si>
  <si>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</si>
  <si>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</si>
  <si>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</si>
  <si>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</si>
  <si>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</si>
  <si>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</si>
  <si>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</si>
  <si>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</si>
  <si>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</si>
  <si>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</si>
  <si>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</si>
  <si>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</si>
  <si>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</si>
  <si>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</si>
  <si>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</si>
  <si>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</si>
  <si>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</si>
  <si>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</si>
  <si>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</si>
  <si>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</si>
  <si>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</si>
  <si>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</si>
  <si>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</si>
  <si>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</si>
  <si>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</si>
  <si>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</si>
  <si>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</si>
  <si>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</si>
  <si>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</si>
  <si>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</si>
  <si>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</si>
  <si>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</si>
  <si>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</si>
  <si>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</si>
  <si>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</si>
  <si>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</si>
  <si>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</si>
  <si>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</si>
  <si>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</si>
  <si>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</si>
  <si>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</si>
  <si>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</si>
  <si>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</si>
  <si>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</si>
  <si>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</si>
  <si>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</si>
  <si>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</si>
  <si>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</si>
  <si>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</si>
  <si>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</si>
  <si>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</si>
  <si>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</si>
  <si>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</si>
  <si>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</si>
  <si>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</si>
  <si>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</si>
  <si>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</si>
  <si>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</si>
  <si>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</si>
  <si>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</si>
  <si>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</si>
  <si>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</si>
  <si>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</si>
  <si>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</si>
  <si>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</si>
  <si>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</si>
  <si>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</si>
  <si>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</si>
  <si>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</si>
  <si>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</si>
  <si>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</si>
  <si>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</si>
  <si>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</si>
  <si>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</si>
  <si>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</si>
  <si>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</si>
  <si>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</si>
  <si>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</si>
  <si>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</si>
  <si>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</si>
  <si>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</si>
  <si>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</si>
  <si>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</si>
  <si>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</si>
  <si>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</si>
  <si>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</si>
  <si>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</si>
  <si>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</si>
  <si>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</si>
  <si>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</si>
  <si>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</si>
  <si>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</si>
  <si>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</si>
  <si>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</si>
  <si>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</si>
  <si>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</si>
  <si>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</si>
  <si>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</si>
  <si>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</si>
  <si>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</si>
  <si>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</si>
  <si>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</si>
  <si>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</si>
  <si>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</si>
  <si>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</si>
  <si>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</si>
  <si>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</si>
  <si>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</si>
  <si>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</si>
  <si>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</si>
  <si>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</si>
  <si>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</si>
  <si>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</si>
  <si>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</si>
  <si>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</si>
  <si>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</si>
  <si>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</si>
  <si>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</si>
  <si>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</si>
  <si>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</si>
  <si>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</si>
  <si>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</si>
  <si>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</si>
  <si>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</si>
  <si>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</si>
  <si>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</si>
  <si>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</si>
  <si>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</si>
  <si>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</si>
  <si>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</si>
  <si>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</si>
  <si>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</si>
  <si>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</si>
  <si>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</si>
  <si>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</si>
  <si>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</si>
  <si>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</si>
  <si>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</si>
  <si>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</si>
  <si>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</si>
  <si>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</si>
  <si>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</si>
  <si>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</si>
  <si>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</si>
  <si>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</si>
  <si>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</si>
  <si>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</si>
  <si>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</si>
  <si>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</si>
  <si>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</si>
  <si>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</si>
  <si>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</si>
  <si>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</si>
  <si>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</si>
  <si>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</si>
  <si>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</si>
  <si>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</si>
  <si>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</si>
  <si>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</si>
  <si>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</si>
  <si>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</si>
  <si>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</si>
  <si>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</si>
  <si>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</si>
  <si>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</si>
  <si>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</si>
  <si>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</si>
  <si>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</si>
  <si>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</si>
  <si>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</si>
  <si>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</si>
  <si>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</si>
  <si>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</si>
  <si>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</si>
  <si>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</si>
  <si>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</si>
  <si>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</si>
  <si>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</si>
  <si>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</si>
  <si>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</si>
  <si>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</si>
  <si>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</si>
  <si>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</si>
  <si>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</si>
  <si>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</si>
  <si>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</si>
  <si>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</si>
  <si>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</si>
  <si>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</si>
  <si>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</si>
  <si>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</si>
  <si>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</si>
  <si>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</si>
  <si>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</si>
  <si>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</si>
  <si>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</si>
  <si>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</si>
  <si>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</si>
  <si>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</si>
  <si>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</si>
  <si>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</si>
  <si>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</si>
  <si>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</si>
  <si>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</si>
  <si>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</si>
  <si>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</si>
  <si>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</si>
  <si>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</si>
  <si>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</si>
  <si>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</si>
  <si>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</si>
  <si>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</si>
  <si>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</si>
  <si>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</si>
  <si>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</si>
  <si>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</si>
  <si>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</si>
  <si>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</si>
  <si>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</si>
  <si>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</si>
  <si>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</si>
  <si>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</si>
  <si>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</si>
  <si>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</si>
  <si>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</si>
  <si>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</si>
  <si>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</si>
  <si>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</si>
  <si>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</si>
  <si>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</si>
  <si>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</si>
  <si>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</si>
  <si>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</si>
  <si>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</si>
  <si>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</si>
  <si>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</si>
  <si>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</si>
  <si>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</si>
  <si>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</si>
  <si>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</si>
  <si>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</si>
  <si>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</si>
  <si>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</si>
  <si>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</si>
  <si>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</si>
  <si>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</si>
  <si>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</si>
  <si>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</si>
  <si>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</si>
  <si>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</si>
  <si>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</si>
  <si>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</si>
  <si>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</si>
  <si>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</si>
  <si>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</si>
  <si>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</si>
  <si>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</si>
  <si>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</si>
  <si>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</si>
  <si>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</si>
  <si>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</si>
  <si>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</si>
  <si>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</si>
  <si>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</si>
  <si>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</si>
  <si>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</si>
  <si>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</si>
  <si>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</si>
  <si>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</si>
  <si>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</si>
  <si>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</si>
  <si>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</si>
  <si>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</si>
  <si>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</si>
  <si>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</si>
  <si>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</si>
  <si>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</si>
  <si>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</si>
  <si>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</si>
  <si>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</si>
  <si>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</si>
  <si>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</si>
  <si>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</si>
  <si>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</si>
  <si>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</si>
  <si>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</si>
  <si>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</si>
  <si>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</si>
  <si>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</si>
  <si>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</si>
  <si>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</si>
  <si>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</si>
  <si>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</si>
  <si>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</si>
  <si>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</si>
  <si>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</si>
  <si>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</si>
  <si>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</si>
  <si>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</si>
  <si>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</si>
  <si>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</si>
  <si>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</si>
  <si>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</si>
  <si>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</si>
  <si>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</si>
  <si>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</si>
  <si>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</si>
  <si>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</si>
  <si>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</si>
  <si>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</si>
  <si>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</si>
  <si>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</si>
  <si>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</si>
  <si>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</si>
  <si>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</si>
  <si>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</si>
  <si>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</si>
  <si>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</si>
  <si>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</si>
  <si>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</si>
  <si>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</si>
  <si>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</si>
  <si>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</si>
  <si>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</si>
  <si>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</si>
  <si>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</si>
  <si>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</si>
  <si>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</si>
  <si>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</si>
  <si>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</si>
  <si>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</si>
  <si>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</si>
  <si>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</si>
  <si>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</si>
  <si>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</si>
  <si>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</si>
  <si>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</si>
  <si>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</si>
  <si>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</si>
  <si>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</si>
  <si>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</si>
  <si>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</si>
  <si>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</si>
  <si>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</si>
  <si>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</si>
  <si>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</si>
  <si>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</si>
  <si>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</si>
  <si>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</si>
  <si>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</si>
  <si>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</si>
  <si>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</si>
  <si>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</si>
  <si>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</si>
  <si>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</si>
  <si>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</si>
  <si>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</si>
  <si>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</si>
  <si>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</si>
  <si>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</si>
  <si>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</si>
  <si>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</si>
  <si>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</si>
  <si>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</si>
  <si>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</si>
  <si>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</si>
  <si>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</si>
  <si>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</si>
  <si>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</si>
  <si>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</si>
  <si>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</si>
  <si>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</si>
  <si>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</si>
  <si>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</si>
  <si>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</si>
  <si>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</si>
  <si>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</si>
  <si>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</si>
  <si>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</si>
  <si>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</si>
  <si>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</si>
  <si>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</si>
  <si>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</si>
  <si>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</si>
  <si>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</si>
  <si>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</si>
  <si>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</si>
  <si>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</si>
  <si>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</si>
  <si>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</si>
  <si>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</si>
  <si>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</si>
  <si>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</si>
  <si>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</si>
  <si>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</si>
  <si>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</si>
  <si>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</si>
  <si>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</si>
  <si>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</si>
  <si>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</si>
  <si>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</si>
  <si>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</si>
  <si>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</si>
  <si>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</si>
  <si>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</si>
  <si>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</si>
  <si>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</si>
  <si>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</si>
  <si>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</si>
  <si>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</si>
  <si>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</si>
  <si>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</si>
  <si>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</si>
  <si>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</si>
  <si>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</si>
  <si>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</si>
  <si>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</si>
  <si>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</si>
  <si>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</si>
  <si>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</si>
  <si>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</si>
  <si>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</si>
  <si>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</si>
  <si>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</si>
  <si>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</si>
  <si>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</si>
  <si>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</si>
  <si>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</si>
  <si>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</si>
  <si>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</si>
  <si>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</si>
  <si>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</si>
  <si>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</si>
  <si>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</si>
  <si>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</si>
  <si>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</si>
  <si>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</si>
  <si>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</si>
  <si>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</si>
  <si>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</si>
  <si>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</si>
  <si>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</si>
  <si>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</si>
  <si>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</si>
  <si>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</si>
  <si>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</si>
  <si>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</si>
  <si>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</si>
  <si>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</si>
  <si>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</si>
  <si>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</si>
  <si>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</si>
  <si>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</si>
  <si>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</si>
  <si>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</si>
  <si>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</si>
  <si>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</si>
  <si>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</si>
  <si>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</si>
  <si>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</si>
  <si>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</si>
  <si>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</si>
  <si>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</si>
  <si>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</si>
  <si>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</si>
  <si>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</si>
  <si>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</si>
  <si>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</si>
  <si>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</si>
  <si>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</si>
  <si>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</si>
  <si>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</si>
  <si>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</si>
  <si>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</si>
  <si>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</si>
  <si>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</si>
  <si>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</si>
  <si>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</si>
  <si>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</si>
  <si>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</si>
  <si>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</si>
  <si>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</si>
  <si>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</si>
  <si>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</si>
  <si>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</si>
  <si>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</si>
  <si>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</si>
  <si>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</si>
  <si>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</si>
  <si>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</si>
  <si>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</si>
  <si>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</si>
  <si>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</si>
  <si>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</si>
  <si>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</si>
  <si>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</si>
  <si>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</si>
  <si>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</si>
  <si>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</si>
  <si>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</si>
  <si>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</si>
  <si>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</si>
  <si>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</si>
  <si>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</si>
  <si>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</si>
  <si>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</si>
  <si>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</si>
  <si>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</si>
  <si>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</si>
  <si>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</si>
  <si>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</si>
  <si>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</si>
  <si>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</si>
  <si>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</si>
  <si>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</si>
  <si>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</si>
  <si>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</si>
  <si>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</si>
  <si>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</si>
  <si>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</si>
  <si>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</si>
  <si>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</si>
  <si>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</si>
  <si>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</si>
  <si>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</si>
  <si>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</si>
  <si>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</si>
  <si>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</si>
  <si>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</si>
  <si>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</si>
  <si>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</si>
  <si>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</si>
  <si>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</si>
  <si>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</si>
  <si>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</si>
  <si>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</si>
  <si>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</si>
  <si>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</si>
  <si>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</si>
  <si>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</si>
  <si>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</si>
  <si>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</si>
  <si>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</si>
  <si>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</si>
  <si>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</si>
  <si>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</si>
  <si>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</si>
  <si>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</si>
  <si>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</si>
  <si>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</si>
  <si>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</si>
  <si>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</si>
  <si>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</si>
  <si>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</si>
  <si>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</si>
  <si>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</si>
  <si>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</si>
  <si>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</si>
  <si>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</si>
  <si>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</si>
  <si>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</si>
  <si>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</si>
  <si>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</si>
  <si>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</si>
  <si>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</si>
  <si>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</si>
  <si>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</si>
  <si>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</si>
  <si>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</si>
  <si>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</si>
  <si>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</si>
  <si>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</si>
  <si>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</si>
  <si>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</si>
  <si>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</si>
  <si>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</si>
  <si>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</si>
  <si>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</si>
  <si>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</si>
  <si>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</si>
  <si>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</si>
  <si>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</si>
  <si>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</si>
  <si>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</si>
  <si>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</si>
  <si>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</si>
  <si>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</si>
  <si>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</si>
  <si>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</si>
  <si>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</si>
  <si>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</si>
  <si>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</si>
  <si>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</si>
  <si>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</si>
  <si>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</si>
  <si>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</si>
  <si>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</si>
  <si>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</si>
  <si>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</si>
  <si>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</si>
  <si>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</si>
  <si>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</si>
  <si>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</si>
  <si>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</si>
  <si>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</si>
  <si>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</si>
  <si>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</si>
  <si>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</si>
  <si>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</si>
  <si>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</si>
  <si>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</si>
  <si>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</si>
  <si>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</si>
  <si>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</si>
  <si>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</si>
  <si>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</si>
  <si>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</si>
  <si>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</si>
  <si>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</si>
  <si>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</si>
  <si>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</si>
  <si>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</si>
  <si>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</si>
  <si>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</si>
  <si>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</si>
  <si>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</si>
  <si>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</si>
  <si>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</si>
  <si>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</si>
  <si>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</si>
  <si>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</si>
  <si>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</si>
  <si>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</si>
  <si>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</si>
  <si>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</si>
  <si>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</si>
  <si>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</si>
  <si>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</si>
  <si>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</si>
  <si>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</si>
  <si>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</si>
  <si>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</si>
  <si>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</si>
  <si>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</si>
  <si>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</si>
  <si>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</si>
  <si>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</si>
  <si>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</si>
  <si>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</si>
  <si>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</si>
  <si>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</si>
  <si>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</si>
  <si>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</si>
  <si>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</si>
  <si>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</si>
  <si>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</si>
  <si>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</si>
  <si>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</si>
  <si>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</si>
  <si>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</si>
  <si>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</si>
  <si>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</si>
  <si>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</si>
  <si>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</si>
  <si>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</si>
  <si>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</si>
  <si>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</si>
  <si>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</si>
  <si>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</si>
  <si>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</si>
  <si>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</si>
  <si>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</si>
  <si>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</si>
  <si>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</si>
  <si>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</si>
  <si>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</si>
  <si>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</si>
  <si>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</si>
  <si>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</si>
  <si>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</si>
  <si>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</si>
  <si>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</si>
  <si>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</si>
  <si>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</si>
  <si>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</si>
  <si>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</si>
  <si>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</si>
  <si>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</si>
  <si>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</si>
  <si>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</si>
  <si>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</si>
  <si>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</si>
  <si>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</si>
  <si>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</si>
  <si>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</si>
  <si>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</si>
  <si>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</si>
  <si>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</si>
  <si>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</si>
  <si>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</si>
  <si>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</si>
  <si>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</si>
  <si>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</si>
  <si>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</si>
  <si>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</si>
  <si>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</si>
  <si>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</si>
  <si>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</si>
  <si>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</si>
  <si>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</si>
  <si>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</si>
  <si>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</si>
  <si>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</si>
  <si>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</si>
  <si>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</si>
  <si>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</si>
  <si>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</si>
  <si>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</si>
  <si>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</si>
  <si>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</si>
  <si>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</si>
  <si>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</si>
  <si>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</si>
  <si>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</si>
  <si>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</si>
  <si>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</si>
  <si>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</si>
  <si>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</si>
  <si>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</si>
  <si>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</si>
  <si>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</si>
  <si>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</si>
  <si>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</si>
  <si>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</si>
  <si>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</si>
  <si>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</si>
  <si>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</si>
  <si>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</si>
  <si>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</si>
  <si>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</si>
  <si>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</si>
  <si>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</si>
  <si>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</si>
  <si>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</si>
  <si>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</si>
  <si>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</si>
  <si>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</si>
  <si>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</si>
  <si>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</si>
  <si>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</si>
  <si>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</si>
  <si>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</si>
  <si>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</si>
  <si>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</si>
  <si>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</si>
  <si>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</si>
  <si>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</si>
  <si>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</si>
  <si>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</si>
  <si>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</si>
  <si>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</si>
  <si>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</si>
  <si>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</si>
  <si>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</si>
  <si>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</si>
  <si>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</si>
  <si>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</si>
  <si>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</si>
  <si>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</si>
  <si>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</si>
  <si>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</si>
  <si>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</si>
  <si>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</si>
  <si>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</si>
  <si>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</si>
  <si>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</si>
  <si>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</si>
  <si>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</si>
  <si>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</si>
  <si>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</si>
  <si>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</si>
  <si>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</si>
  <si>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</si>
  <si>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</si>
  <si>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</si>
  <si>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</si>
  <si>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</si>
  <si>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</si>
  <si>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</si>
  <si>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</si>
  <si>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</si>
  <si>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</si>
  <si>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</si>
  <si>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</si>
  <si>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</si>
  <si>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</si>
  <si>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</si>
  <si>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</si>
  <si>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</si>
  <si>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</si>
  <si>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</si>
  <si>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</si>
  <si>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</si>
  <si>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</si>
  <si>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</si>
  <si>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</si>
  <si>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</si>
  <si>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</si>
  <si>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</si>
  <si>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</si>
  <si>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</si>
  <si>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</si>
  <si>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</si>
  <si>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</si>
  <si>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</si>
  <si>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</si>
  <si>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</si>
  <si>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</si>
  <si>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</si>
  <si>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</si>
  <si>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</si>
  <si>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</si>
  <si>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</si>
  <si>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</si>
  <si>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</si>
  <si>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</si>
  <si>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</si>
  <si>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</si>
  <si>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</si>
  <si>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</si>
  <si>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</si>
  <si>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</si>
  <si>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</si>
  <si>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</si>
  <si>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</si>
  <si>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</si>
  <si>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</si>
  <si>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</si>
  <si>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</si>
  <si>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</si>
  <si>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</si>
  <si>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</si>
  <si>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</si>
  <si>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</si>
  <si>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</si>
  <si>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</si>
  <si>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</si>
  <si>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</si>
  <si>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</si>
  <si>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</si>
  <si>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</si>
  <si>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</si>
  <si>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</si>
  <si>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</si>
  <si>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</si>
  <si>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</si>
  <si>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</si>
  <si>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</si>
  <si>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</si>
  <si>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</si>
  <si>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</si>
  <si>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</si>
  <si>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</si>
  <si>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</si>
  <si>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</si>
  <si>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</si>
  <si>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</si>
  <si>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</si>
  <si>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</si>
  <si>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</si>
  <si>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</si>
  <si>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</si>
  <si>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</si>
  <si>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</si>
  <si>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</si>
  <si>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</si>
  <si>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</si>
  <si>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</si>
  <si>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</si>
  <si>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</si>
  <si>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</si>
  <si>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</si>
  <si>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</si>
  <si>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</si>
  <si>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</si>
  <si>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</si>
  <si>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</si>
  <si>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</si>
  <si>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</si>
  <si>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</si>
  <si>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</si>
  <si>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</si>
  <si>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</si>
  <si>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</si>
  <si>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</si>
  <si>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</si>
  <si>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</si>
  <si>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</si>
  <si>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</si>
  <si>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</si>
  <si>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</si>
  <si>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</si>
  <si>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</si>
  <si>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</si>
  <si>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</si>
  <si>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</si>
  <si>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</si>
  <si>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</si>
  <si>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</si>
  <si>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</si>
  <si>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</si>
  <si>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</si>
  <si>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</si>
  <si>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</si>
  <si>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</si>
  <si>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</si>
  <si>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</si>
  <si>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</si>
  <si>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</si>
  <si>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</si>
  <si>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</si>
  <si>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</si>
  <si>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</si>
  <si>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</si>
  <si>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</si>
  <si>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</si>
  <si>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</si>
  <si>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</si>
  <si>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</si>
  <si>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</si>
  <si>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</si>
  <si>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</si>
  <si>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</si>
  <si>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</si>
  <si>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</si>
  <si>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</si>
  <si>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</si>
  <si>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</si>
  <si>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</si>
  <si>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</si>
  <si>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</si>
  <si>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</si>
  <si>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</si>
  <si>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</si>
  <si>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</si>
  <si>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</si>
  <si>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</si>
  <si>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</si>
  <si>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</si>
  <si>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</si>
  <si>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</si>
  <si>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</si>
  <si>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</si>
  <si>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</si>
  <si>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</si>
  <si>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</si>
  <si>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</si>
  <si>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</si>
  <si>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</si>
  <si>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</si>
  <si>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</si>
  <si>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</si>
  <si>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</si>
  <si>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</si>
  <si>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</si>
  <si>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</si>
  <si>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</si>
  <si>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</si>
  <si>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</si>
  <si>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</si>
  <si>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</si>
  <si>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</si>
  <si>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</si>
  <si>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</si>
  <si>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</si>
  <si>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</si>
  <si>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</si>
  <si>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</si>
  <si>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</si>
  <si>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</si>
  <si>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</si>
  <si>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</si>
  <si>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</si>
  <si>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</si>
  <si>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</si>
  <si>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</si>
  <si>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</si>
  <si>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</si>
  <si>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</si>
  <si>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</si>
  <si>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</si>
  <si>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</si>
  <si>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</si>
  <si>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</si>
  <si>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</si>
  <si>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</si>
  <si>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</si>
  <si>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</si>
  <si>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</si>
  <si>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</si>
  <si>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</si>
  <si>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</si>
  <si>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</si>
  <si>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</si>
  <si>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</si>
  <si>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</si>
  <si>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</si>
  <si>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</si>
  <si>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</si>
  <si>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</si>
  <si>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</si>
  <si>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</si>
  <si>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</si>
  <si>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</si>
  <si>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</si>
  <si>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</si>
  <si>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</si>
  <si>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</si>
  <si>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</si>
  <si>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</si>
  <si>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</si>
  <si>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</si>
  <si>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</si>
  <si>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</si>
  <si>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</si>
  <si>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</si>
  <si>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</si>
  <si>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</si>
  <si>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</si>
  <si>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</si>
  <si>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</si>
  <si>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</si>
  <si>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</si>
  <si>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</si>
  <si>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</si>
  <si>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</si>
  <si>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</si>
  <si>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</si>
  <si>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</si>
  <si>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</si>
  <si>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</si>
  <si>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</si>
  <si>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</si>
  <si>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</si>
  <si>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</si>
  <si>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</si>
  <si>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</si>
  <si>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</si>
  <si>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</si>
  <si>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</si>
  <si>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</si>
  <si>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</si>
  <si>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</si>
  <si>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</si>
  <si>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</si>
  <si>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</si>
  <si>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</si>
  <si>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</si>
  <si>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</si>
  <si>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</si>
  <si>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</si>
  <si>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</si>
  <si>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</si>
  <si>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</si>
  <si>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</si>
  <si>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</si>
  <si>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</si>
  <si>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</si>
  <si>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</si>
  <si>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</si>
  <si>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</si>
  <si>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</si>
  <si>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</si>
  <si>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</si>
  <si>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</si>
  <si>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</si>
  <si>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</si>
  <si>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</si>
  <si>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</si>
  <si>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</si>
  <si>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</si>
  <si>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</si>
  <si>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</si>
  <si>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</si>
  <si>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</si>
  <si>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</si>
  <si>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</si>
  <si>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</si>
  <si>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</si>
  <si>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</si>
  <si>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</si>
  <si>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</si>
  <si>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</si>
  <si>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</si>
  <si>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</si>
  <si>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</si>
  <si>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</si>
  <si>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</si>
  <si>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</si>
  <si>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</si>
  <si>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</si>
  <si>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</si>
  <si>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</si>
  <si>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</si>
  <si>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</si>
  <si>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</si>
  <si>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</si>
  <si>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</si>
  <si>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</si>
  <si>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</si>
  <si>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</si>
  <si>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</si>
  <si>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</si>
  <si>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</si>
  <si>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</si>
  <si>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</si>
  <si>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</si>
  <si>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</si>
  <si>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</si>
  <si>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</si>
  <si>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</si>
  <si>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</si>
  <si>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</si>
  <si>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</si>
  <si>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</si>
  <si>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</si>
  <si>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</si>
  <si>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</si>
  <si>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</si>
  <si>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</si>
  <si>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</si>
  <si>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</si>
  <si>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</si>
  <si>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</si>
  <si>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</si>
  <si>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</si>
  <si>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</si>
  <si>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</si>
  <si>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</si>
  <si>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</si>
  <si>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</si>
  <si>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</si>
  <si>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</si>
  <si>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</si>
  <si>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</si>
  <si>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</si>
  <si>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</si>
  <si>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</si>
  <si>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</si>
  <si>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</si>
  <si>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</si>
  <si>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</si>
  <si>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</si>
  <si>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</si>
  <si>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</si>
  <si>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</si>
  <si>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</si>
  <si>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</si>
  <si>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</si>
  <si>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</si>
  <si>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</si>
  <si>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</si>
  <si>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</si>
  <si>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</si>
  <si>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</si>
  <si>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</si>
  <si>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</si>
  <si>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</si>
  <si>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</si>
  <si>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</si>
  <si>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</si>
  <si>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</si>
  <si>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</si>
  <si>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</si>
  <si>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</si>
  <si>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</si>
  <si>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</si>
  <si>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</si>
  <si>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</si>
  <si>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</si>
  <si>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</si>
  <si>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</si>
  <si>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</si>
  <si>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</si>
  <si>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</si>
  <si>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</si>
  <si>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</si>
  <si>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</si>
  <si>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</si>
  <si>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</si>
  <si>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</si>
  <si>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</si>
  <si>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</si>
  <si>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</si>
  <si>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</si>
  <si>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</si>
  <si>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</si>
  <si>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</si>
  <si>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</si>
  <si>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</si>
  <si>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</si>
  <si>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</si>
  <si>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</si>
  <si>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</si>
  <si>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</si>
  <si>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</si>
  <si>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</si>
  <si>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</si>
  <si>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</si>
  <si>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</si>
  <si>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</si>
  <si>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</si>
  <si>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</si>
  <si>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</si>
  <si>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</si>
  <si>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</si>
  <si>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</si>
  <si>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</si>
  <si>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</si>
  <si>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</si>
  <si>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</si>
  <si>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</si>
  <si>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</si>
  <si>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</si>
  <si>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</si>
  <si>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</si>
  <si>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</si>
  <si>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</si>
  <si>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</si>
  <si>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</si>
  <si>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</si>
  <si>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</si>
  <si>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</si>
  <si>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</si>
  <si>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</si>
  <si>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</si>
  <si>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</si>
  <si>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</si>
  <si>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</si>
  <si>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</si>
  <si>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</si>
  <si>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</si>
  <si>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</si>
  <si>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</si>
  <si>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</si>
  <si>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</si>
  <si>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</si>
  <si>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</si>
  <si>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</si>
  <si>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</si>
  <si>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</si>
  <si>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</si>
  <si>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</si>
  <si>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</si>
  <si>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</si>
  <si>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</si>
  <si>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</si>
  <si>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</si>
  <si>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</si>
  <si>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</si>
  <si>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</si>
  <si>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</si>
  <si>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</si>
  <si>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</si>
  <si>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</si>
  <si>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</si>
  <si>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</si>
  <si>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</si>
  <si>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</si>
  <si>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</si>
  <si>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</si>
  <si>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</si>
  <si>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</si>
  <si>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</si>
  <si>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</si>
  <si>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</si>
  <si>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</si>
  <si>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</si>
  <si>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</si>
  <si>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</si>
  <si>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</si>
  <si>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</si>
  <si>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</si>
  <si>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</si>
  <si>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</si>
  <si>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</si>
  <si>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</si>
  <si>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</si>
  <si>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</si>
  <si>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</si>
  <si>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</si>
  <si>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</si>
  <si>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</si>
  <si>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</si>
  <si>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</si>
  <si>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</si>
  <si>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</si>
  <si>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</si>
  <si>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</si>
  <si>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</si>
  <si>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</si>
  <si>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</si>
  <si>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</si>
  <si>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</si>
  <si>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</si>
  <si>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</si>
  <si>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</si>
  <si>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</si>
  <si>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</si>
  <si>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</si>
  <si>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</si>
  <si>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</si>
  <si>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</si>
  <si>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</si>
  <si>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</si>
  <si>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</si>
  <si>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</si>
  <si>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</si>
  <si>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</si>
  <si>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</si>
  <si>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</si>
  <si>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</si>
  <si>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</si>
  <si>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</si>
  <si>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</si>
  <si>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</si>
  <si>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</si>
  <si>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</si>
  <si>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</si>
  <si>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</si>
  <si>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</si>
  <si>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</si>
  <si>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</si>
  <si>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</si>
  <si>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</si>
  <si>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</si>
  <si>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</si>
  <si>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</si>
  <si>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</si>
  <si>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</si>
  <si>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</si>
  <si>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</si>
  <si>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</si>
  <si>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</si>
  <si>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</si>
  <si>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</si>
  <si>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</si>
  <si>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</si>
  <si>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</si>
  <si>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</si>
  <si>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</si>
  <si>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</si>
  <si>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</si>
  <si>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</si>
  <si>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</si>
  <si>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</si>
  <si>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</si>
  <si>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</si>
  <si>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</si>
  <si>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</si>
  <si>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</si>
  <si>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</si>
  <si>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</si>
  <si>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</si>
  <si>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</si>
  <si>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</si>
  <si>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</si>
  <si>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</si>
  <si>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</si>
  <si>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</si>
  <si>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</si>
  <si>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</si>
  <si>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</si>
  <si>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</si>
  <si>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</si>
  <si>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</si>
  <si>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</si>
  <si>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</si>
  <si>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</si>
  <si>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</si>
  <si>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</si>
  <si>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</si>
  <si>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</si>
  <si>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</si>
  <si>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</si>
  <si>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</si>
  <si>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</si>
  <si>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</si>
  <si>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</si>
  <si>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</si>
  <si>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</si>
  <si>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</si>
  <si>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</si>
  <si>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</si>
  <si>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</si>
  <si>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</si>
  <si>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</si>
  <si>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</si>
  <si>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</si>
  <si>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</si>
  <si>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</si>
  <si>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</si>
  <si>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</si>
  <si>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</si>
  <si>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</si>
  <si>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</si>
  <si>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</si>
  <si>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</si>
  <si>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</si>
  <si>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</si>
  <si>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</si>
  <si>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</si>
  <si>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</si>
  <si>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</si>
  <si>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</si>
  <si>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</si>
  <si>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</si>
  <si>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</si>
  <si>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</si>
  <si>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</si>
  <si>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</si>
  <si>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</si>
  <si>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</si>
  <si>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</si>
  <si>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</si>
  <si>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</si>
  <si>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</si>
  <si>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</si>
  <si>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</si>
  <si>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</si>
  <si>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</si>
  <si>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</si>
  <si>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</si>
  <si>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</si>
  <si>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</si>
  <si>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</si>
  <si>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</si>
  <si>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</si>
  <si>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</si>
  <si>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</si>
  <si>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</si>
  <si>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</si>
  <si>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</si>
  <si>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</si>
  <si>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</si>
  <si>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</si>
  <si>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</si>
  <si>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</si>
  <si>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</si>
  <si>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</si>
  <si>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</si>
  <si>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</si>
  <si>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</si>
  <si>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</si>
  <si>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</si>
  <si>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</si>
  <si>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</si>
  <si>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</si>
  <si>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</si>
  <si>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</si>
  <si>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</si>
  <si>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</si>
  <si>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</si>
  <si>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</si>
  <si>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</si>
  <si>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</si>
  <si>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</si>
  <si>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</si>
  <si>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</si>
  <si>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</si>
  <si>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</si>
  <si>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</si>
  <si>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</si>
  <si>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</si>
  <si>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</si>
  <si>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</si>
  <si>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</si>
  <si>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</si>
  <si>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</si>
  <si>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</si>
  <si>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</si>
  <si>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</si>
  <si>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</si>
  <si>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</si>
  <si>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</si>
  <si>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</si>
  <si>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</si>
  <si>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</si>
  <si>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</si>
  <si>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</si>
  <si>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</si>
  <si>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</si>
  <si>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</si>
  <si>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</si>
  <si>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</si>
  <si>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</si>
  <si>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</si>
  <si>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</si>
  <si>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</si>
  <si>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</si>
  <si>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</si>
  <si>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</si>
  <si>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</si>
  <si>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</si>
  <si>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</si>
  <si>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</si>
  <si>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</si>
  <si>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</si>
  <si>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</si>
  <si>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</si>
  <si>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</si>
  <si>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</si>
  <si>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</si>
  <si>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</si>
  <si>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</si>
  <si>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</si>
  <si>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</si>
  <si>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</si>
  <si>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</si>
  <si>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</si>
  <si>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</si>
  <si>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</si>
  <si>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</si>
  <si>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</si>
  <si>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</si>
  <si>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</si>
  <si>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</si>
  <si>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</si>
  <si>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</si>
  <si>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</si>
  <si>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</si>
  <si>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</si>
  <si>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</si>
  <si>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</si>
  <si>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</si>
  <si>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</si>
  <si>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</si>
  <si>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</si>
  <si>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</si>
  <si>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</si>
  <si>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</si>
  <si>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</si>
  <si>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</si>
  <si>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</si>
  <si>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</si>
  <si>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</si>
  <si>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</si>
  <si>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</si>
  <si>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</si>
  <si>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</si>
  <si>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</si>
  <si>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</si>
  <si>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</si>
  <si>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</si>
  <si>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</si>
  <si>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</si>
  <si>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</si>
  <si>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</si>
  <si>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</si>
  <si>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</si>
  <si>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</si>
  <si>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</si>
  <si>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</si>
  <si>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</si>
  <si>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</si>
  <si>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</si>
  <si>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</si>
  <si>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</si>
  <si>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</si>
  <si>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</si>
  <si>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</si>
  <si>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</si>
  <si>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</si>
  <si>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</si>
  <si>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</si>
  <si>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</si>
  <si>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</si>
  <si>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</si>
  <si>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</si>
  <si>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</si>
  <si>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</si>
  <si>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</si>
  <si>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</si>
  <si>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</si>
  <si>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</si>
  <si>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</si>
  <si>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</si>
  <si>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</si>
  <si>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</si>
  <si>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</si>
  <si>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</si>
  <si>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</si>
  <si>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</si>
  <si>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</si>
  <si>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</si>
  <si>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</si>
  <si>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</si>
  <si>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</si>
  <si>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</si>
  <si>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</si>
  <si>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</si>
  <si>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</si>
  <si>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</si>
  <si>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</si>
  <si>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</si>
  <si>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</si>
  <si>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</si>
  <si>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</si>
  <si>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</si>
  <si>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</si>
  <si>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</si>
  <si>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</si>
  <si>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</si>
  <si>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</si>
  <si>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</si>
  <si>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</si>
  <si>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</si>
  <si>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</si>
  <si>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</si>
  <si>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</si>
  <si>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</si>
  <si>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</si>
  <si>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</si>
  <si>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</si>
  <si>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</si>
  <si>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</si>
  <si>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</si>
  <si>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</si>
  <si>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</si>
  <si>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</si>
  <si>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</si>
  <si>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</si>
  <si>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</si>
  <si>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</si>
  <si>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</si>
  <si>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</si>
  <si>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</si>
  <si>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</si>
  <si>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</si>
  <si>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</si>
  <si>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</si>
  <si>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</si>
  <si>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</si>
  <si>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</si>
  <si>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</si>
  <si>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</si>
  <si>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</si>
  <si>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</si>
  <si>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</si>
  <si>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</si>
  <si>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</si>
  <si>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</si>
  <si>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</si>
  <si>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</si>
  <si>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</si>
  <si>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</si>
  <si>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</si>
  <si>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</si>
  <si>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</si>
  <si>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</si>
  <si>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</si>
  <si>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</si>
  <si>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</si>
  <si>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</si>
  <si>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</si>
  <si>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</si>
  <si>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</si>
  <si>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</si>
  <si>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</si>
  <si>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</si>
  <si>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</si>
  <si>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</si>
  <si>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</si>
  <si>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</si>
  <si>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</si>
  <si>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</si>
  <si>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</si>
  <si>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</si>
  <si>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</si>
  <si>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</si>
  <si>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</si>
  <si>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</si>
  <si>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</si>
  <si>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</si>
  <si>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</si>
  <si>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</si>
  <si>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</si>
  <si>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</si>
  <si>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</si>
  <si>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</si>
  <si>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</si>
  <si>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</si>
  <si>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</si>
  <si>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</si>
  <si>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</si>
  <si>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</si>
  <si>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</si>
  <si>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</si>
  <si>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</si>
  <si>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</si>
  <si>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</si>
  <si>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</si>
  <si>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</si>
  <si>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</si>
  <si>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</si>
  <si>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</si>
  <si>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</si>
  <si>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</si>
  <si>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</si>
  <si>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</si>
  <si>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</si>
  <si>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</si>
  <si>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</si>
  <si>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</si>
  <si>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</si>
  <si>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</si>
  <si>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</si>
  <si>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</si>
  <si>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</si>
  <si>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</si>
  <si>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</si>
  <si>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</si>
  <si>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</si>
  <si>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</si>
  <si>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</si>
  <si>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</si>
  <si>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</si>
  <si>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</si>
  <si>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</si>
  <si>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</si>
  <si>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</si>
  <si>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</si>
  <si>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</si>
  <si>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</si>
  <si>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</si>
  <si>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</si>
  <si>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</si>
  <si>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</si>
  <si>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</si>
  <si>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</si>
  <si>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</si>
  <si>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</si>
  <si>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</si>
  <si>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</si>
  <si>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</si>
  <si>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</si>
  <si>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</si>
  <si>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</si>
  <si>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</si>
  <si>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</si>
  <si>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</si>
  <si>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</si>
  <si>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</si>
  <si>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</si>
  <si>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</si>
  <si>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</si>
  <si>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</si>
  <si>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</si>
  <si>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</si>
  <si>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</si>
  <si>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</si>
  <si>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</si>
  <si>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</si>
  <si>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</si>
  <si>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</si>
  <si>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</si>
  <si>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</si>
  <si>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</si>
  <si>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</si>
  <si>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</si>
  <si>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</si>
  <si>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</si>
  <si>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</si>
  <si>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</si>
  <si>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</si>
  <si>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</si>
  <si>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</si>
  <si>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</si>
  <si>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</si>
  <si>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</si>
  <si>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</si>
  <si>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</si>
  <si>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</si>
  <si>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</si>
  <si>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</si>
  <si>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</si>
  <si>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</si>
  <si>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</si>
  <si>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</si>
  <si>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</si>
  <si>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</si>
  <si>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</si>
  <si>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</si>
  <si>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</si>
  <si>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</si>
  <si>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</si>
  <si>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</si>
  <si>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</si>
  <si>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</si>
  <si>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</si>
  <si>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</si>
  <si>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</si>
  <si>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</si>
  <si>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</si>
  <si>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</si>
  <si>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</si>
  <si>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</si>
  <si>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</si>
  <si>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</si>
  <si>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</si>
  <si>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</si>
  <si>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</si>
  <si>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</si>
  <si>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</si>
  <si>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</si>
  <si>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</si>
  <si>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</si>
  <si>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</si>
  <si>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</si>
  <si>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</si>
  <si>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</si>
  <si>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</si>
  <si>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</si>
  <si>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</si>
  <si>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</si>
  <si>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</si>
  <si>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</si>
  <si>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</si>
  <si>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</si>
  <si>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</si>
  <si>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</si>
  <si>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</si>
  <si>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</si>
  <si>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</si>
  <si>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</si>
  <si>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</si>
  <si>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</si>
  <si>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</si>
  <si>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</si>
  <si>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</si>
  <si>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</si>
  <si>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</si>
  <si>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</si>
  <si>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</si>
  <si>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</si>
  <si>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</si>
  <si>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</si>
  <si>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</si>
  <si>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</si>
  <si>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</si>
  <si>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</si>
  <si>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</si>
  <si>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</si>
  <si>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</si>
  <si>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</si>
  <si>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</si>
  <si>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</si>
  <si>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</si>
  <si>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</si>
  <si>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</si>
  <si>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</si>
  <si>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</si>
  <si>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</si>
  <si>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</si>
  <si>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</si>
  <si>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</si>
  <si>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</si>
  <si>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</si>
  <si>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</si>
  <si>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</si>
  <si>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</si>
  <si>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</si>
  <si>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</si>
  <si>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</si>
  <si>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</si>
  <si>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</si>
  <si>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</si>
  <si>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</si>
  <si>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</si>
  <si>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</si>
  <si>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</si>
  <si>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</si>
  <si>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</si>
  <si>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</si>
  <si>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</si>
  <si>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</si>
  <si>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</si>
  <si>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</si>
  <si>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</si>
  <si>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</si>
  <si>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</si>
  <si>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</si>
  <si>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</si>
  <si>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</si>
  <si>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</si>
  <si>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</si>
  <si>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</si>
  <si>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</si>
  <si>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</si>
  <si>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</si>
  <si>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</si>
  <si>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</si>
  <si>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</si>
  <si>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</si>
  <si>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</si>
  <si>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</si>
  <si>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</si>
  <si>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</si>
  <si>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</si>
  <si>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</si>
  <si>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</si>
  <si>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</si>
  <si>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</si>
  <si>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</si>
  <si>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</si>
  <si>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</si>
  <si>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</si>
  <si>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</si>
  <si>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</si>
  <si>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</si>
  <si>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</si>
  <si>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</si>
  <si>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</si>
  <si>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</si>
  <si>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</si>
  <si>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</si>
  <si>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</si>
  <si>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</si>
  <si>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</si>
  <si>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</si>
  <si>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</si>
  <si>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</si>
  <si>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</si>
  <si>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</si>
  <si>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</si>
  <si>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</si>
  <si>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</si>
  <si>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</si>
  <si>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</si>
  <si>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</si>
  <si>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</si>
  <si>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</si>
  <si>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</si>
  <si>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</si>
  <si>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</si>
  <si>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</si>
  <si>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</si>
  <si>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</si>
  <si>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</si>
  <si>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</si>
  <si>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</si>
  <si>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</si>
  <si>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</si>
  <si>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</si>
  <si>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</si>
  <si>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</si>
  <si>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</si>
  <si>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</si>
  <si>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</si>
  <si>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</si>
  <si>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</si>
  <si>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</si>
  <si>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</si>
  <si>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</si>
  <si>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</si>
  <si>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</si>
  <si>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</si>
  <si>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</si>
  <si>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</si>
  <si>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</si>
  <si>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</si>
  <si>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</si>
  <si>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</si>
  <si>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</si>
  <si>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</si>
  <si>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</si>
  <si>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</si>
  <si>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</si>
  <si>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</si>
  <si>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</si>
  <si>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</si>
  <si>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</si>
  <si>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</si>
  <si>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</si>
  <si>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</si>
  <si>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</si>
  <si>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</si>
  <si>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</si>
  <si>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</si>
  <si>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</si>
  <si>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</si>
  <si>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</si>
  <si>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</si>
  <si>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</si>
  <si>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</si>
  <si>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</si>
  <si>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</si>
  <si>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</si>
  <si>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</si>
  <si>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</si>
  <si>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</si>
  <si>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</si>
  <si>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</si>
  <si>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</si>
  <si>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</si>
  <si>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</si>
  <si>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</si>
  <si>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</si>
  <si>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</si>
  <si>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</si>
  <si>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</si>
  <si>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</si>
  <si>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</si>
  <si>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</si>
  <si>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</si>
  <si>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</si>
  <si>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</si>
  <si>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</si>
  <si>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</si>
  <si>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</si>
  <si>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</si>
  <si>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</si>
  <si>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</si>
  <si>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</si>
  <si>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</si>
  <si>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</si>
  <si>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</si>
  <si>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</si>
  <si>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</si>
  <si>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</si>
  <si>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</si>
  <si>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</si>
  <si>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</si>
  <si>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</si>
  <si>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</si>
  <si>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</si>
  <si>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</si>
  <si>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</si>
  <si>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</si>
  <si>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</si>
  <si>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</si>
  <si>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</si>
  <si>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</si>
  <si>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</si>
  <si>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</si>
  <si>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</si>
  <si>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</si>
  <si>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</si>
  <si>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</si>
  <si>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</si>
  <si>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</si>
  <si>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</si>
  <si>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</si>
  <si>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</si>
  <si>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</si>
  <si>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</si>
  <si>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</si>
  <si>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</si>
  <si>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</si>
  <si>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</si>
  <si>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</si>
  <si>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</si>
  <si>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</si>
  <si>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</si>
  <si>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</si>
  <si>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</si>
  <si>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</si>
  <si>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</si>
  <si>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</si>
  <si>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</si>
  <si>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</si>
  <si>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</si>
  <si>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</si>
  <si>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</si>
  <si>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</si>
  <si>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</si>
  <si>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</si>
  <si>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</si>
  <si>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</si>
  <si>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</si>
  <si>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</si>
  <si>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</si>
  <si>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</si>
  <si>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</si>
  <si>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</si>
  <si>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</si>
  <si>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</si>
  <si>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</si>
  <si>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</si>
  <si>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</si>
  <si>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</si>
  <si>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</si>
  <si>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</si>
  <si>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</si>
  <si>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</si>
  <si>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</si>
  <si>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</si>
  <si>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</si>
  <si>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</si>
  <si>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</si>
  <si>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</si>
  <si>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</si>
  <si>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</si>
  <si>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</si>
  <si>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</si>
  <si>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</si>
  <si>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</si>
  <si>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</si>
  <si>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</si>
  <si>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</si>
  <si>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</si>
  <si>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</si>
  <si>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</si>
  <si>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</si>
  <si>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</si>
  <si>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</si>
  <si>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</si>
  <si>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</si>
  <si>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</si>
  <si>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</si>
  <si>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</si>
  <si>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</si>
  <si>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</si>
  <si>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</si>
  <si>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</si>
  <si>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</si>
  <si>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</si>
  <si>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</si>
  <si>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</si>
  <si>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</si>
  <si>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</si>
  <si>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</si>
  <si>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</si>
  <si>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</si>
  <si>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</si>
  <si>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</si>
  <si>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</si>
  <si>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</si>
  <si>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</si>
  <si>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</si>
  <si>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</si>
  <si>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</si>
  <si>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</si>
  <si>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</si>
  <si>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</si>
  <si>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</si>
  <si>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</si>
  <si>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</si>
  <si>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</si>
  <si>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</si>
  <si>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</si>
  <si>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</si>
  <si>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</si>
  <si>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</si>
  <si>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</si>
  <si>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</si>
  <si>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</si>
  <si>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</si>
  <si>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</si>
  <si>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</si>
  <si>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</si>
  <si>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</si>
  <si>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</si>
  <si>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</si>
  <si>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</si>
  <si>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</si>
  <si>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</si>
  <si>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</si>
  <si>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</si>
  <si>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</si>
  <si>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</si>
  <si>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</si>
  <si>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</si>
  <si>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</si>
  <si>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</si>
  <si>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</si>
  <si>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</si>
  <si>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</si>
  <si>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</si>
  <si>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</si>
  <si>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</si>
  <si>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</si>
  <si>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</si>
  <si>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</si>
  <si>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</si>
  <si>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</si>
  <si>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</si>
  <si>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</si>
  <si>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</si>
  <si>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</si>
  <si>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</si>
  <si>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</si>
  <si>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</si>
  <si>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</si>
  <si>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</si>
  <si>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</si>
  <si>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</si>
  <si>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</si>
  <si>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</si>
  <si>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</si>
  <si>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</si>
  <si>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</si>
  <si>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</si>
  <si>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</si>
  <si>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</si>
  <si>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</si>
  <si>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</si>
  <si>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</si>
  <si>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</si>
  <si>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</si>
  <si>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</si>
  <si>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</si>
  <si>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</si>
  <si>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</si>
  <si>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</si>
  <si>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</si>
  <si>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</si>
  <si>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</si>
  <si>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</si>
  <si>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</si>
  <si>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</si>
  <si>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</si>
  <si>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</si>
  <si>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</si>
  <si>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</si>
  <si>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</si>
  <si>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</si>
  <si>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</si>
  <si>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</si>
  <si>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</si>
  <si>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</si>
  <si>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</si>
  <si>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</si>
  <si>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</si>
  <si>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</si>
  <si>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</si>
  <si>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</si>
  <si>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</si>
  <si>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</si>
  <si>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</si>
  <si>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</si>
  <si>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</si>
  <si>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</si>
  <si>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</si>
  <si>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</si>
  <si>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</si>
  <si>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</si>
  <si>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</si>
  <si>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</si>
  <si>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</si>
  <si>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</si>
  <si>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</si>
  <si>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</si>
  <si>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</si>
  <si>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</si>
  <si>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</si>
  <si>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</si>
  <si>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</si>
  <si>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</si>
  <si>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</si>
  <si>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</si>
  <si>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</si>
  <si>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</si>
  <si>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</si>
  <si>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</si>
  <si>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</si>
  <si>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</si>
  <si>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</si>
  <si>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</si>
  <si>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</si>
  <si>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</si>
  <si>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</si>
  <si>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</si>
  <si>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</si>
  <si>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</si>
  <si>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</si>
  <si>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</si>
  <si>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</si>
  <si>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</si>
  <si>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</si>
  <si>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</si>
  <si>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</si>
  <si>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</si>
  <si>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</si>
  <si>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</si>
  <si>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</si>
  <si>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</si>
  <si>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</si>
  <si>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</si>
  <si>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</si>
  <si>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</si>
  <si>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</si>
  <si>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</si>
  <si>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</si>
  <si>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</si>
  <si>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</si>
  <si>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</si>
  <si>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</si>
  <si>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</si>
  <si>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</si>
  <si>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</si>
  <si>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</si>
  <si>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</si>
  <si>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</si>
  <si>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</si>
  <si>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</si>
  <si>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</si>
  <si>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</si>
  <si>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</si>
  <si>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</si>
  <si>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</si>
  <si>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</si>
  <si>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</si>
  <si>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</si>
  <si>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</si>
  <si>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</si>
  <si>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</si>
  <si>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</si>
  <si>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</si>
  <si>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</si>
  <si>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</si>
  <si>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</si>
  <si>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</si>
  <si>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</si>
  <si>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</si>
  <si>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</si>
  <si>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</si>
  <si>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</si>
  <si>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</si>
  <si>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</si>
  <si>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</si>
  <si>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</si>
  <si>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</si>
  <si>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</si>
  <si>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</si>
  <si>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</si>
  <si>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</si>
  <si>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</si>
  <si>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</si>
  <si>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</si>
  <si>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</si>
  <si>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</si>
  <si>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</si>
  <si>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</si>
  <si>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</si>
  <si>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</si>
  <si>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</si>
  <si>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</si>
  <si>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</si>
  <si>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</si>
  <si>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</si>
  <si>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</si>
  <si>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</si>
  <si>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</si>
  <si>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</si>
  <si>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</si>
  <si>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</si>
  <si>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</si>
  <si>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</si>
  <si>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</si>
  <si>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</si>
  <si>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</si>
  <si>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</si>
  <si>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</si>
  <si>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</si>
  <si>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</si>
  <si>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</si>
  <si>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</si>
  <si>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</si>
  <si>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</si>
  <si>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</si>
  <si>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</si>
  <si>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</si>
  <si>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</si>
  <si>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</si>
  <si>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</si>
  <si>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</si>
  <si>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</si>
  <si>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</si>
  <si>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</si>
  <si>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</si>
  <si>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</si>
  <si>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</si>
  <si>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</si>
  <si>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</si>
  <si>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</si>
  <si>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</si>
  <si>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</si>
  <si>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</si>
  <si>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</si>
  <si>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</si>
  <si>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</si>
  <si>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</si>
  <si>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</si>
  <si>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</si>
  <si>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</si>
  <si>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</si>
  <si>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</si>
  <si>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</si>
  <si>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</si>
  <si>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</si>
  <si>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</si>
  <si>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</si>
  <si>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</si>
  <si>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</si>
  <si>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</si>
  <si>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</si>
  <si>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</si>
  <si>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</si>
  <si>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</si>
  <si>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</si>
  <si>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</si>
  <si>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</si>
  <si>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</si>
  <si>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</si>
  <si>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</si>
  <si>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</si>
  <si>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</si>
  <si>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</si>
  <si>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</si>
  <si>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</si>
  <si>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</si>
  <si>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</si>
  <si>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</si>
  <si>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</si>
  <si>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</si>
  <si>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</si>
  <si>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</si>
  <si>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</si>
  <si>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</si>
  <si>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</si>
  <si>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</si>
  <si>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</si>
  <si>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</si>
  <si>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</si>
  <si>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</si>
  <si>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</si>
  <si>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</si>
  <si>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</si>
  <si>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</si>
  <si>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</si>
  <si>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</si>
  <si>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</si>
  <si>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</si>
  <si>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</si>
  <si>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</si>
  <si>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</si>
  <si>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</si>
  <si>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</si>
  <si>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</si>
  <si>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</si>
  <si>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</si>
  <si>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</si>
  <si>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</si>
  <si>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</si>
  <si>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</si>
  <si>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</si>
  <si>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</si>
  <si>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</si>
  <si>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</si>
  <si>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</si>
  <si>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</si>
  <si>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</si>
  <si>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</si>
  <si>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</si>
  <si>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</si>
  <si>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</si>
  <si>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</si>
  <si>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</si>
  <si>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</si>
  <si>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</si>
  <si>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</si>
  <si>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</si>
  <si>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</si>
  <si>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</si>
  <si>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</si>
  <si>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</si>
  <si>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</si>
  <si>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</si>
  <si>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</si>
  <si>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</si>
  <si>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</si>
  <si>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</si>
  <si>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</si>
  <si>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</si>
  <si>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</si>
  <si>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</si>
  <si>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</si>
  <si>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</si>
  <si>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</si>
  <si>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</si>
  <si>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</si>
  <si>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</si>
  <si>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</si>
  <si>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</si>
  <si>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</si>
  <si>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</si>
  <si>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</si>
  <si>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</si>
  <si>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</si>
  <si>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</si>
  <si>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</si>
  <si>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</si>
  <si>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</si>
  <si>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</si>
  <si>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</si>
  <si>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</si>
  <si>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</si>
  <si>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</si>
  <si>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</si>
  <si>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</si>
  <si>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</si>
  <si>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</si>
  <si>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</si>
  <si>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</si>
  <si>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</si>
  <si>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</si>
  <si>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</si>
  <si>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</si>
  <si>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</si>
  <si>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</si>
  <si>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</si>
  <si>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</si>
  <si>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</si>
  <si>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</si>
  <si>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</si>
  <si>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</si>
  <si>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</si>
  <si>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</si>
  <si>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</si>
  <si>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</si>
  <si>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</si>
  <si>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</si>
  <si>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</si>
  <si>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</si>
  <si>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</si>
  <si>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</si>
  <si>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</si>
  <si>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</si>
  <si>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</si>
  <si>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</si>
  <si>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</si>
  <si>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</si>
  <si>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</si>
  <si>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</si>
  <si>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</si>
  <si>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</si>
  <si>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</si>
  <si>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</si>
  <si>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</si>
  <si>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</si>
  <si>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</si>
  <si>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</si>
  <si>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</si>
  <si>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</si>
  <si>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</si>
  <si>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</si>
  <si>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</si>
  <si>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</si>
  <si>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</si>
  <si>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</si>
  <si>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</si>
  <si>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</si>
  <si>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</si>
  <si>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</si>
  <si>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</si>
  <si>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</si>
  <si>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</si>
  <si>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</si>
  <si>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</si>
  <si>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</si>
  <si>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</si>
  <si>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</si>
  <si>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</si>
  <si>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</si>
  <si>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</si>
  <si>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</si>
  <si>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</si>
  <si>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</si>
  <si>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</si>
  <si>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</si>
  <si>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</si>
  <si>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</si>
  <si>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</si>
  <si>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</si>
  <si>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</si>
  <si>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</si>
  <si>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</si>
  <si>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</si>
  <si>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</si>
  <si>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</si>
  <si>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</si>
  <si>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</si>
  <si>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</si>
  <si>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</si>
  <si>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</si>
  <si>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</si>
  <si>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</si>
  <si>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</si>
  <si>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</si>
  <si>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</si>
  <si>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</si>
  <si>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</si>
  <si>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</si>
  <si>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</si>
  <si>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</si>
  <si>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</si>
  <si>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</si>
  <si>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</si>
  <si>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</si>
  <si>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</si>
  <si>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</si>
  <si>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</si>
  <si>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</si>
  <si>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</si>
  <si>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</si>
  <si>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</si>
  <si>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</si>
  <si>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</si>
  <si>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</si>
  <si>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</si>
  <si>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</si>
  <si>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</si>
  <si>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</si>
  <si>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</si>
  <si>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</si>
  <si>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</si>
  <si>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</si>
  <si>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</si>
  <si>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</si>
  <si>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</si>
  <si>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</si>
  <si>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</si>
  <si>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</si>
  <si>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</si>
  <si>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</si>
  <si>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</si>
  <si>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</si>
  <si>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</si>
  <si>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</si>
  <si>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</si>
  <si>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</si>
  <si>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</si>
  <si>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</si>
  <si>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</si>
  <si>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</si>
  <si>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</si>
  <si>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</si>
  <si>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</si>
  <si>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</si>
  <si>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</si>
  <si>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</si>
  <si>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</si>
  <si>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</si>
  <si>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</si>
  <si>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</si>
  <si>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</si>
  <si>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</si>
  <si>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</si>
  <si>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</si>
  <si>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</si>
  <si>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</si>
  <si>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</si>
  <si>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</si>
  <si>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</si>
  <si>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</si>
  <si>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</si>
  <si>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</si>
  <si>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</si>
  <si>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</si>
  <si>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</si>
  <si>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</si>
  <si>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</si>
  <si>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</si>
  <si>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</si>
  <si>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</si>
  <si>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</si>
  <si>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</si>
  <si>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</si>
  <si>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</si>
  <si>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</si>
  <si>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</si>
  <si>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</si>
  <si>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</si>
  <si>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</si>
  <si>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</si>
  <si>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</si>
  <si>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</si>
  <si>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</si>
  <si>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</si>
  <si>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</si>
  <si>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</si>
  <si>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</si>
  <si>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</si>
  <si>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</si>
  <si>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</si>
  <si>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</si>
  <si>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</si>
  <si>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</si>
  <si>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</si>
  <si>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</si>
  <si>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</si>
  <si>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</si>
  <si>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</si>
  <si>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</si>
  <si>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</si>
  <si>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</si>
  <si>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</si>
  <si>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</si>
  <si>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</si>
  <si>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</si>
  <si>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</si>
  <si>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</si>
  <si>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</si>
  <si>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</si>
  <si>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</si>
  <si>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</si>
  <si>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</si>
  <si>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</si>
  <si>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</si>
  <si>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</si>
  <si>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</si>
  <si>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</si>
  <si>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</si>
  <si>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</si>
  <si>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</si>
  <si>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</si>
  <si>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</si>
  <si>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</si>
  <si>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</si>
  <si>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</si>
  <si>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</si>
  <si>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</si>
  <si>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</si>
  <si>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</si>
  <si>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</si>
  <si>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</si>
  <si>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</si>
  <si>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</si>
  <si>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</si>
  <si>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</si>
  <si>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</si>
  <si>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</si>
  <si>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</si>
  <si>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</si>
  <si>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</si>
  <si>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</si>
  <si>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</si>
  <si>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</si>
  <si>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</si>
  <si>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</si>
  <si>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</si>
  <si>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</si>
  <si>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</si>
  <si>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</si>
  <si>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</si>
  <si>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</si>
  <si>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</si>
  <si>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</si>
  <si>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</si>
  <si>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</si>
  <si>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</si>
  <si>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</si>
  <si>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</si>
  <si>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</si>
  <si>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</si>
  <si>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</si>
  <si>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</si>
  <si>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</si>
  <si>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</si>
  <si>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</si>
  <si>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</si>
  <si>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</si>
  <si>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</si>
  <si>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</si>
  <si>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</si>
  <si>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</si>
  <si>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</si>
  <si>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</si>
  <si>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</si>
  <si>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</si>
  <si>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</si>
  <si>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</si>
  <si>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</si>
  <si>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</si>
  <si>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</si>
  <si>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</si>
  <si>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</si>
  <si>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</si>
  <si>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</si>
  <si>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</si>
  <si>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</si>
  <si>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</si>
  <si>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</si>
  <si>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</si>
  <si>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</si>
  <si>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</si>
  <si>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</si>
  <si>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</si>
  <si>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</si>
  <si>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</si>
  <si>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</si>
  <si>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</si>
  <si>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</si>
  <si>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</si>
  <si>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</si>
  <si>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</si>
  <si>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</si>
  <si>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</si>
  <si>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</si>
  <si>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</si>
  <si>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</si>
  <si>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</si>
  <si>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</si>
  <si>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</si>
  <si>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</si>
  <si>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</si>
  <si>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</si>
  <si>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</si>
  <si>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</si>
  <si>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</si>
  <si>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</si>
  <si>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</si>
  <si>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</si>
  <si>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</si>
  <si>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</si>
  <si>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</si>
  <si>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</si>
  <si>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</si>
  <si>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</si>
  <si>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</si>
  <si>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</si>
  <si>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</si>
  <si>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</si>
  <si>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</si>
  <si>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</si>
  <si>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</si>
  <si>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</si>
  <si>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</si>
  <si>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</si>
  <si>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</si>
  <si>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</si>
  <si>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</si>
  <si>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</si>
  <si>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</si>
  <si>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</si>
  <si>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</si>
  <si>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</si>
  <si>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</si>
  <si>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</si>
  <si>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</si>
  <si>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</si>
  <si>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</si>
  <si>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</si>
  <si>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</si>
  <si>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</si>
  <si>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</si>
  <si>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</si>
  <si>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</si>
  <si>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</si>
  <si>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</si>
  <si>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</si>
  <si>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</si>
  <si>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</si>
  <si>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</si>
  <si>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</si>
  <si>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</si>
  <si>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</si>
  <si>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</si>
  <si>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</si>
  <si>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</si>
  <si>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</si>
  <si>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</si>
  <si>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</si>
  <si>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</si>
  <si>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</si>
  <si>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</si>
  <si>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</si>
  <si>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</si>
  <si>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</si>
  <si>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</si>
  <si>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</si>
  <si>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</si>
  <si>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</si>
  <si>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</si>
  <si>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</si>
  <si>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</si>
  <si>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</si>
  <si>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</si>
  <si>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</si>
  <si>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</si>
  <si>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</si>
  <si>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</si>
  <si>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</si>
  <si>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</si>
  <si>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</si>
  <si>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</si>
  <si>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</si>
  <si>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</si>
  <si>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</si>
  <si>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</si>
  <si>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</si>
  <si>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</si>
  <si>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</si>
  <si>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</si>
  <si>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</si>
  <si>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</si>
  <si>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</si>
  <si>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</si>
  <si>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</si>
  <si>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</si>
  <si>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</si>
  <si>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</si>
  <si>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</si>
  <si>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</si>
  <si>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</si>
  <si>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</si>
  <si>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</si>
  <si>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</si>
  <si>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</si>
  <si>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</si>
  <si>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</si>
  <si>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</si>
  <si>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</si>
  <si>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</si>
  <si>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</si>
  <si>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</si>
  <si>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</si>
  <si>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</si>
  <si>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</si>
  <si>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</si>
  <si>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</si>
  <si>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</si>
  <si>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</si>
  <si>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</si>
  <si>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</si>
  <si>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</si>
  <si>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</si>
  <si>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</si>
  <si>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</si>
  <si>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</si>
  <si>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</si>
  <si>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</si>
  <si>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</si>
  <si>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</si>
  <si>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</si>
  <si>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</si>
  <si>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</si>
  <si>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</si>
  <si>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</si>
  <si>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</si>
  <si>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</si>
  <si>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</si>
  <si>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</si>
  <si>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</si>
  <si>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</si>
  <si>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</si>
  <si>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</si>
  <si>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</si>
  <si>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</si>
  <si>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</si>
  <si>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</si>
  <si>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</si>
  <si>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</si>
  <si>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</si>
  <si>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</si>
  <si>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</si>
  <si>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</si>
  <si>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</si>
  <si>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</si>
  <si>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</si>
  <si>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</si>
  <si>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</si>
  <si>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</si>
  <si>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</si>
  <si>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</si>
  <si>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</si>
  <si>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</si>
  <si>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</si>
  <si>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</si>
  <si>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</si>
  <si>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</si>
  <si>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</si>
  <si>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</si>
  <si>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</si>
  <si>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</si>
  <si>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</si>
  <si>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</si>
  <si>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</si>
  <si>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</si>
  <si>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</si>
  <si>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</si>
  <si>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</si>
  <si>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</si>
  <si>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</si>
  <si>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</si>
  <si>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</si>
  <si>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</si>
  <si>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</si>
  <si>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</si>
  <si>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</si>
  <si>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</si>
  <si>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</si>
  <si>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</si>
  <si>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</si>
  <si>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</si>
  <si>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</si>
  <si>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</si>
  <si>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</si>
  <si>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</si>
  <si>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</si>
  <si>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</si>
  <si>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</si>
  <si>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</si>
  <si>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</si>
  <si>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</si>
  <si>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</si>
  <si>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</si>
  <si>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</si>
  <si>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</si>
  <si>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</si>
  <si>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</si>
  <si>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</si>
  <si>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</si>
  <si>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</si>
  <si>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</si>
  <si>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</si>
  <si>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</si>
  <si>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</si>
  <si>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</si>
  <si>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</si>
  <si>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</si>
  <si>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</si>
  <si>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</si>
  <si>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</si>
  <si>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</si>
  <si>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</si>
  <si>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</si>
  <si>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</si>
  <si>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</si>
  <si>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</si>
  <si>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</si>
  <si>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</si>
  <si>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</si>
  <si>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</si>
  <si>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</si>
  <si>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</si>
  <si>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</si>
  <si>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</si>
  <si>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</si>
  <si>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</si>
  <si>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</si>
  <si>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</si>
  <si>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</si>
  <si>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</si>
  <si>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</si>
  <si>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</si>
  <si>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</si>
  <si>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</si>
  <si>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</si>
  <si>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</si>
  <si>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</si>
  <si>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</si>
  <si>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</si>
  <si>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</si>
  <si>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</si>
  <si>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</si>
  <si>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</si>
  <si>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</si>
  <si>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</si>
  <si>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</si>
  <si>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</si>
  <si>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</si>
  <si>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</si>
  <si>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</si>
  <si>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</si>
  <si>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</si>
  <si>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</si>
  <si>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</si>
  <si>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</si>
  <si>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</si>
  <si>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</si>
  <si>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</si>
  <si>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</si>
  <si>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</si>
  <si>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</si>
  <si>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</si>
  <si>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</si>
  <si>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</si>
  <si>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</si>
  <si>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</si>
  <si>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</si>
  <si>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</si>
  <si>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</si>
  <si>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</si>
  <si>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</si>
  <si>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</si>
  <si>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</si>
  <si>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</si>
  <si>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</si>
  <si>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</si>
  <si>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</si>
  <si>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</si>
  <si>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</si>
  <si>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</si>
  <si>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</si>
  <si>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</si>
  <si>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</si>
  <si>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</si>
  <si>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</si>
  <si>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</si>
  <si>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</si>
  <si>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</si>
  <si>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</si>
  <si>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</si>
  <si>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</si>
  <si>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</si>
  <si>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</si>
  <si>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</si>
  <si>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</si>
  <si>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</si>
  <si>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</si>
  <si>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</si>
  <si>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</si>
  <si>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</si>
  <si>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</si>
  <si>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</si>
  <si>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</si>
  <si>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</si>
  <si>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</si>
  <si>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</si>
  <si>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</si>
  <si>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</si>
  <si>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</si>
  <si>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</si>
  <si>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</si>
  <si>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</si>
  <si>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</si>
  <si>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</si>
  <si>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</si>
  <si>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</si>
  <si>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</si>
  <si>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</si>
  <si>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</si>
  <si>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</si>
  <si>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</si>
  <si>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</si>
  <si>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</si>
  <si>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</si>
  <si>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</si>
  <si>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</si>
  <si>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</si>
  <si>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</si>
  <si>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</si>
  <si>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</si>
  <si>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</si>
  <si>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</si>
  <si>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</si>
  <si>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</si>
  <si>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</si>
  <si>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</si>
  <si>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</si>
  <si>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</si>
  <si>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</si>
  <si>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</si>
  <si>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</si>
  <si>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</si>
  <si>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</si>
  <si>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</si>
  <si>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</si>
  <si>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</si>
  <si>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</si>
  <si>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</si>
  <si>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</si>
  <si>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</si>
  <si>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</si>
  <si>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</si>
  <si>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</si>
  <si>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</si>
  <si>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</si>
  <si>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</si>
  <si>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</si>
  <si>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</si>
  <si>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</si>
  <si>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</si>
  <si>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</si>
  <si>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</si>
  <si>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</si>
  <si>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</si>
  <si>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</si>
  <si>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</si>
  <si>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</si>
  <si>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</si>
  <si>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</si>
  <si>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</si>
  <si>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</si>
  <si>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</si>
  <si>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</si>
  <si>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</si>
  <si>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</si>
  <si>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</si>
  <si>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</si>
  <si>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</si>
  <si>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</si>
  <si>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</si>
  <si>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</si>
  <si>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</si>
  <si>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</si>
  <si>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</si>
  <si>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</si>
  <si>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</si>
  <si>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</si>
  <si>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</si>
  <si>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</si>
  <si>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</si>
  <si>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</si>
  <si>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</si>
  <si>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</si>
  <si>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</si>
  <si>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</si>
  <si>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</si>
  <si>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</si>
  <si>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</si>
  <si>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</si>
  <si>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</si>
  <si>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</si>
  <si>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</si>
  <si>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</si>
  <si>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</si>
  <si>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</si>
  <si>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</si>
  <si>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</si>
  <si>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</si>
  <si>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</si>
  <si>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</si>
  <si>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</si>
  <si>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</si>
  <si>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</si>
  <si>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</si>
  <si>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</si>
  <si>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</si>
  <si>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</si>
  <si>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</si>
  <si>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</si>
  <si>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</si>
  <si>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</si>
  <si>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</si>
  <si>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</si>
  <si>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</si>
  <si>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</si>
  <si>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</si>
  <si>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</si>
  <si>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</si>
  <si>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</si>
  <si>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</si>
  <si>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</si>
  <si>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</si>
  <si>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</si>
  <si>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</si>
  <si>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</si>
  <si>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</si>
  <si>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</si>
  <si>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</si>
  <si>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</si>
  <si>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</si>
  <si>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</si>
  <si>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</si>
  <si>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</si>
  <si>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</si>
  <si>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</si>
  <si>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</si>
  <si>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</si>
  <si>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</si>
  <si>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</si>
  <si>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</si>
  <si>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</si>
  <si>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</si>
  <si>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</si>
  <si>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</si>
  <si>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</si>
  <si>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</si>
  <si>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</si>
  <si>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</si>
  <si>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</si>
  <si>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</si>
  <si>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</si>
  <si>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</si>
  <si>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</si>
  <si>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</si>
  <si>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</si>
  <si>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</si>
  <si>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</si>
  <si>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</si>
  <si>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</si>
  <si>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</si>
  <si>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</si>
  <si>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</si>
  <si>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</si>
  <si>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</si>
  <si>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</si>
  <si>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</si>
  <si>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</si>
  <si>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</si>
  <si>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</si>
  <si>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</si>
  <si>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</si>
  <si>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</si>
  <si>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</si>
  <si>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</si>
  <si>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</si>
  <si>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</si>
  <si>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</si>
  <si>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</si>
  <si>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</si>
  <si>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</si>
  <si>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</si>
  <si>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</si>
  <si>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</si>
  <si>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</si>
  <si>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</si>
  <si>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</si>
  <si>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</si>
  <si>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</si>
  <si>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</si>
  <si>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</si>
  <si>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</si>
  <si>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</si>
  <si>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</si>
  <si>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</si>
  <si>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</si>
  <si>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</si>
  <si>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</si>
  <si>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</si>
  <si>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</si>
  <si>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</si>
  <si>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</si>
  <si>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</si>
  <si>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</si>
  <si>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</si>
  <si>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</si>
  <si>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</si>
  <si>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</si>
  <si>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</si>
  <si>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</si>
  <si>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</si>
  <si>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</si>
  <si>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</si>
  <si>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</si>
  <si>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</si>
  <si>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</si>
  <si>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</si>
  <si>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</si>
  <si>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</si>
  <si>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</si>
  <si>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</si>
  <si>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</si>
  <si>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</si>
  <si>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</si>
  <si>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</si>
  <si>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</si>
  <si>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</si>
  <si>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</si>
  <si>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</si>
  <si>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</si>
  <si>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</si>
  <si>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</si>
  <si>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</si>
  <si>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</si>
  <si>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</si>
  <si>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</si>
  <si>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</si>
  <si>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</si>
  <si>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</si>
  <si>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</si>
  <si>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</si>
  <si>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</si>
  <si>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</si>
  <si>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</si>
  <si>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</si>
  <si>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</si>
  <si>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</si>
  <si>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</si>
  <si>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</si>
  <si>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</si>
  <si>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</si>
  <si>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</si>
  <si>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</si>
  <si>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</si>
  <si>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</si>
  <si>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</si>
  <si>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</si>
  <si>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</si>
  <si>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</si>
  <si>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</si>
  <si>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</si>
  <si>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</si>
  <si>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</si>
  <si>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</si>
  <si>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</si>
  <si>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</si>
  <si>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</si>
  <si>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</si>
  <si>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</si>
  <si>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</si>
  <si>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</si>
  <si>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</si>
  <si>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</si>
  <si>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</si>
  <si>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</si>
  <si>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</si>
  <si>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</si>
  <si>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</si>
  <si>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</si>
  <si>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</si>
  <si>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</si>
  <si>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</si>
  <si>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</si>
  <si>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</si>
  <si>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</si>
  <si>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</si>
  <si>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</si>
  <si>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</si>
  <si>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</si>
  <si>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</si>
  <si>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</si>
  <si>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</si>
  <si>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</si>
  <si>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</si>
  <si>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</si>
  <si>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</si>
  <si>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</si>
  <si>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</si>
  <si>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</si>
  <si>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</si>
  <si>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</si>
  <si>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</si>
  <si>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</si>
  <si>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</si>
  <si>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</si>
  <si>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</si>
  <si>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</si>
  <si>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</si>
  <si>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</si>
  <si>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</si>
  <si>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</si>
  <si>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</si>
  <si>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</si>
  <si>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</si>
  <si>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</si>
  <si>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</si>
  <si>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</si>
  <si>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</si>
  <si>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</si>
  <si>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</si>
  <si>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</si>
  <si>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</si>
  <si>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</si>
  <si>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</si>
  <si>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</si>
  <si>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</si>
  <si>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</si>
  <si>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</si>
  <si>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</si>
  <si>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</si>
  <si>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</si>
  <si>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</si>
  <si>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</si>
  <si>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</si>
  <si>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</si>
  <si>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</si>
  <si>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</si>
  <si>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</si>
  <si>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</si>
  <si>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</si>
  <si>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</si>
  <si>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</si>
  <si>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</si>
  <si>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</si>
  <si>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</si>
  <si>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</si>
  <si>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</si>
  <si>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</si>
  <si>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</si>
  <si>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</si>
  <si>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</si>
  <si>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</si>
  <si>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</si>
  <si>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</si>
  <si>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</si>
  <si>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</si>
  <si>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</si>
  <si>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</si>
  <si>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</si>
  <si>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</si>
  <si>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</si>
  <si>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</si>
  <si>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</si>
  <si>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</si>
  <si>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</si>
  <si>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</si>
  <si>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</si>
  <si>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</si>
  <si>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</si>
  <si>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</si>
  <si>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</si>
  <si>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</si>
  <si>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</si>
  <si>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</si>
  <si>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</si>
  <si>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</si>
  <si>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</si>
  <si>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</si>
  <si>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</si>
  <si>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</si>
  <si>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</si>
  <si>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</si>
  <si>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</si>
  <si>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</si>
  <si>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</si>
  <si>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</si>
  <si>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</si>
  <si>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</si>
  <si>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</si>
  <si>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</si>
  <si>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</si>
  <si>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</si>
  <si>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</si>
  <si>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</si>
  <si>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</si>
  <si>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</si>
  <si>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</si>
  <si>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</si>
  <si>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</si>
  <si>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</si>
  <si>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</si>
  <si>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</si>
  <si>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</si>
  <si>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</si>
  <si>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</si>
  <si>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</si>
  <si>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</si>
  <si>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</si>
  <si>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</si>
  <si>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</si>
  <si>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</si>
  <si>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</si>
  <si>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</si>
  <si>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</si>
  <si>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</si>
  <si>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</si>
  <si>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</si>
  <si>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</si>
  <si>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</si>
  <si>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</si>
  <si>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</si>
  <si>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</si>
  <si>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</si>
  <si>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</si>
  <si>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</si>
  <si>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</si>
  <si>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</si>
  <si>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</si>
  <si>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</si>
  <si>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</si>
  <si>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</si>
  <si>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</si>
  <si>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</si>
  <si>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</si>
  <si>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</si>
  <si>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</si>
  <si>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</si>
  <si>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</si>
  <si>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</si>
  <si>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</si>
  <si>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</si>
  <si>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</si>
  <si>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</si>
  <si>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</si>
  <si>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</si>
  <si>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</si>
  <si>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</si>
  <si>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</si>
  <si>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</si>
  <si>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</si>
  <si>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</si>
  <si>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</si>
  <si>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</si>
  <si>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</si>
  <si>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</si>
  <si>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</si>
  <si>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</si>
  <si>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</si>
  <si>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</si>
  <si>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</si>
  <si>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</si>
  <si>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</si>
  <si>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</si>
  <si>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</si>
  <si>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</si>
  <si>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</si>
  <si>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</si>
  <si>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</si>
  <si>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</si>
  <si>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</si>
  <si>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</si>
  <si>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</si>
  <si>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</si>
  <si>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</si>
  <si>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</si>
  <si>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</si>
  <si>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</si>
  <si>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</si>
  <si>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</si>
  <si>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</si>
  <si>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</si>
  <si>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</si>
  <si>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</si>
  <si>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</si>
  <si>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</si>
  <si>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</si>
  <si>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</si>
  <si>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</si>
  <si>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</si>
  <si>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</si>
  <si>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</si>
  <si>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</si>
  <si>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</si>
  <si>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</si>
  <si>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</si>
  <si>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</si>
  <si>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</si>
  <si>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</si>
  <si>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</si>
  <si>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</si>
  <si>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</si>
  <si>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</si>
  <si>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</si>
  <si>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</si>
  <si>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</si>
  <si>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</si>
  <si>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</si>
  <si>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</si>
  <si>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</si>
  <si>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</si>
  <si>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</si>
  <si>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</si>
  <si>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</si>
  <si>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</si>
  <si>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</si>
  <si>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</si>
  <si>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</si>
  <si>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</si>
  <si>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</si>
  <si>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</si>
  <si>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</si>
  <si>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</si>
  <si>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</si>
  <si>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</si>
  <si>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</si>
  <si>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</si>
  <si>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</si>
  <si>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</si>
  <si>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</si>
  <si>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</si>
  <si>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</si>
  <si>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</si>
  <si>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</si>
  <si>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</si>
  <si>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</si>
  <si>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</si>
  <si>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</si>
  <si>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</si>
  <si>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</si>
  <si>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</si>
  <si>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</si>
  <si>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</si>
  <si>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</si>
  <si>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</si>
  <si>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</si>
  <si>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</si>
  <si>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</si>
  <si>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</si>
  <si>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</si>
  <si>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</si>
  <si>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</si>
  <si>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</si>
  <si>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</si>
  <si>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</si>
  <si>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</si>
  <si>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</si>
  <si>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</si>
  <si>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</si>
  <si>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</si>
  <si>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</si>
  <si>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</si>
  <si>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</si>
  <si>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</si>
  <si>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</si>
  <si>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</si>
  <si>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</si>
  <si>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</si>
  <si>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</si>
  <si>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</si>
  <si>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</si>
  <si>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</si>
  <si>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</si>
  <si>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</si>
  <si>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</si>
  <si>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</si>
  <si>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</si>
  <si>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</si>
  <si>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</si>
  <si>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</si>
  <si>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</si>
  <si>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</si>
  <si>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</si>
  <si>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</si>
  <si>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</si>
  <si>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</si>
  <si>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</si>
  <si>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</si>
  <si>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</si>
  <si>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</si>
  <si>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</si>
  <si>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</si>
  <si>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</si>
  <si>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</si>
  <si>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</si>
  <si>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</si>
  <si>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</si>
  <si>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</si>
  <si>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</si>
  <si>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</si>
  <si>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</si>
  <si>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</si>
  <si>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</si>
  <si>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</si>
  <si>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</si>
  <si>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</si>
  <si>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</si>
  <si>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</si>
  <si>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</si>
  <si>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</si>
  <si>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</si>
  <si>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</si>
  <si>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</si>
  <si>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</si>
  <si>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</si>
  <si>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</si>
  <si>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</si>
  <si>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</si>
  <si>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</si>
  <si>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</si>
  <si>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</si>
  <si>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</si>
  <si>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</si>
  <si>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</si>
  <si>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</si>
  <si>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</si>
  <si>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</si>
  <si>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</si>
  <si>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</si>
  <si>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</si>
  <si>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</si>
  <si>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</si>
  <si>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</si>
  <si>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</si>
  <si>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</si>
  <si>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</si>
  <si>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</si>
  <si>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</si>
  <si>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</si>
  <si>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</si>
  <si>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</si>
  <si>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</si>
  <si>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</si>
  <si>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</si>
  <si>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</si>
  <si>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</si>
  <si>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</si>
  <si>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</si>
  <si>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</si>
  <si>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</si>
  <si>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</si>
  <si>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</si>
  <si>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</si>
  <si>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</si>
  <si>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</si>
  <si>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</si>
  <si>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</si>
  <si>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</si>
  <si>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</si>
  <si>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</si>
  <si>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</si>
  <si>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</si>
  <si>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</si>
  <si>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</si>
  <si>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</si>
  <si>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</si>
  <si>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</si>
  <si>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</si>
  <si>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</si>
  <si>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</si>
  <si>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</si>
  <si>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</si>
  <si>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</si>
  <si>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</si>
  <si>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</si>
  <si>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</si>
  <si>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</si>
  <si>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</si>
  <si>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</si>
  <si>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</si>
  <si>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</si>
  <si>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</si>
  <si>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</si>
  <si>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</si>
  <si>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</si>
  <si>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</si>
  <si>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</si>
  <si>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</si>
  <si>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</si>
  <si>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</si>
  <si>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</si>
  <si>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</si>
  <si>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</si>
  <si>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</si>
  <si>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</si>
  <si>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</si>
  <si>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</si>
  <si>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</si>
  <si>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</si>
  <si>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</si>
  <si>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</si>
  <si>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</si>
  <si>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</si>
  <si>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</si>
  <si>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</si>
  <si>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</si>
  <si>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</si>
  <si>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</si>
  <si>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</si>
  <si>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</si>
  <si>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</si>
  <si>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</si>
  <si>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</si>
  <si>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</si>
  <si>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</si>
  <si>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</si>
  <si>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</si>
  <si>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</si>
  <si>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</si>
  <si>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</si>
  <si>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</si>
  <si>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</si>
  <si>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</si>
  <si>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</si>
  <si>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</si>
  <si>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</si>
  <si>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</si>
  <si>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</si>
  <si>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</si>
  <si>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</si>
  <si>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</si>
  <si>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</si>
  <si>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</si>
  <si>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</si>
  <si>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</si>
  <si>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</si>
  <si>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</si>
  <si>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</si>
  <si>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</si>
  <si>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</si>
  <si>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</si>
  <si>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</si>
  <si>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</si>
  <si>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</si>
  <si>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</si>
  <si>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</si>
  <si>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</si>
  <si>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</si>
  <si>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</si>
  <si>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</si>
  <si>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</si>
  <si>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</si>
  <si>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</si>
  <si>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</si>
  <si>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</si>
  <si>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</si>
  <si>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</si>
  <si>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</si>
  <si>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</si>
  <si>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</si>
  <si>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</si>
  <si>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</si>
  <si>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</si>
  <si>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</si>
  <si>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</si>
  <si>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</si>
  <si>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</si>
  <si>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</si>
  <si>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</si>
  <si>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</si>
  <si>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</si>
  <si>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</si>
  <si>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</si>
  <si>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</si>
  <si>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</si>
  <si>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</si>
  <si>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</si>
  <si>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</si>
  <si>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</si>
  <si>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</si>
  <si>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</si>
  <si>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</si>
  <si>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</si>
  <si>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</si>
  <si>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</si>
  <si>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</si>
  <si>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</si>
  <si>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</si>
  <si>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</si>
  <si>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</si>
  <si>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</si>
  <si>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</si>
  <si>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</si>
  <si>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</si>
  <si>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</si>
  <si>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</si>
  <si>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</si>
  <si>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</si>
  <si>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</si>
  <si>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</si>
  <si>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</si>
  <si>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</si>
  <si>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</si>
  <si>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</si>
  <si>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</si>
  <si>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</si>
  <si>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</si>
  <si>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</si>
  <si>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</si>
  <si>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</si>
  <si>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</si>
  <si>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</si>
  <si>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</si>
  <si>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</si>
  <si>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</si>
  <si>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</si>
  <si>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</si>
  <si>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</si>
  <si>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</si>
  <si>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</si>
  <si>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</si>
  <si>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</si>
  <si>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</si>
  <si>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</si>
  <si>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</si>
  <si>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</si>
  <si>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</si>
  <si>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</si>
  <si>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</si>
  <si>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</si>
  <si>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</si>
  <si>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</si>
  <si>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</si>
  <si>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</si>
  <si>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</si>
  <si>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</si>
  <si>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</si>
  <si>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</si>
  <si>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</si>
  <si>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</si>
  <si>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</si>
  <si>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</si>
  <si>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</si>
  <si>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</si>
  <si>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</si>
  <si>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</si>
  <si>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</si>
  <si>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</si>
  <si>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</si>
  <si>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</si>
  <si>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</si>
  <si>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</si>
  <si>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</si>
  <si>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</si>
  <si>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</si>
  <si>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</si>
  <si>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</si>
  <si>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</si>
  <si>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</si>
  <si>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</si>
  <si>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</si>
  <si>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</si>
  <si>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</si>
  <si>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</si>
  <si>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</si>
  <si>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</si>
  <si>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</si>
  <si>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</si>
  <si>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</si>
  <si>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</si>
  <si>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</si>
  <si>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</si>
  <si>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</si>
  <si>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</si>
  <si>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</si>
  <si>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</si>
  <si>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</si>
  <si>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</si>
  <si>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</si>
  <si>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</si>
  <si>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</si>
  <si>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</si>
  <si>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</si>
  <si>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</si>
  <si>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</si>
  <si>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</si>
  <si>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</si>
  <si>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</si>
  <si>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</si>
  <si>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</si>
  <si>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</si>
  <si>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</si>
  <si>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</si>
  <si>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</si>
  <si>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</si>
  <si>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</si>
  <si>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</si>
  <si>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</si>
  <si>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</si>
  <si>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</si>
  <si>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</si>
  <si>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</si>
  <si>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</si>
  <si>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</si>
  <si>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</si>
  <si>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</si>
  <si>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</si>
  <si>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</si>
  <si>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</si>
  <si>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</si>
  <si>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</si>
  <si>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</si>
  <si>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</si>
  <si>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</si>
  <si>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</si>
  <si>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</si>
  <si>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</si>
  <si>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</si>
  <si>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</si>
  <si>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</si>
  <si>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</si>
  <si>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</si>
  <si>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</si>
  <si>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</si>
  <si>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</si>
  <si>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</si>
  <si>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</si>
  <si>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</si>
  <si>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</si>
  <si>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</si>
  <si>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</si>
  <si>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</si>
  <si>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</si>
  <si>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</si>
  <si>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</si>
  <si>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</si>
  <si>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</si>
  <si>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</si>
  <si>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</si>
  <si>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</si>
  <si>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</si>
  <si>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</si>
  <si>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</si>
  <si>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</si>
  <si>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</si>
  <si>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</si>
  <si>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</si>
  <si>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</si>
  <si>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</si>
  <si>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</si>
  <si>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</si>
  <si>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</si>
  <si>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</si>
  <si>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</si>
  <si>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</si>
  <si>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</si>
  <si>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</si>
  <si>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</si>
  <si>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</si>
  <si>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</si>
  <si>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</si>
  <si>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</si>
  <si>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</si>
  <si>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</si>
  <si>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</si>
  <si>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</si>
  <si>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</si>
  <si>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</si>
  <si>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</si>
  <si>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</si>
  <si>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</si>
  <si>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</si>
  <si>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</si>
  <si>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</si>
  <si>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</si>
  <si>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</si>
  <si>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</si>
  <si>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</si>
  <si>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</si>
  <si>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</si>
  <si>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</si>
  <si>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</si>
  <si>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</si>
  <si>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</si>
  <si>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</si>
  <si>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</si>
  <si>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</si>
  <si>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</si>
  <si>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</si>
  <si>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</si>
  <si>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</si>
  <si>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</si>
  <si>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</si>
  <si>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</si>
  <si>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</si>
  <si>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</si>
  <si>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</si>
  <si>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</si>
  <si>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</si>
  <si>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</si>
  <si>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</si>
  <si>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</si>
  <si>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</si>
  <si>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</si>
  <si>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</si>
  <si>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</si>
  <si>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</si>
  <si>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</si>
  <si>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</si>
  <si>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</si>
  <si>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</si>
  <si>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</si>
  <si>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</si>
  <si>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</si>
  <si>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</si>
  <si>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</si>
  <si>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</si>
  <si>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</si>
  <si>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</si>
  <si>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</si>
  <si>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</si>
  <si>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</si>
  <si>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</si>
  <si>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</si>
  <si>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</si>
  <si>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</si>
  <si>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</si>
  <si>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</si>
  <si>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</si>
  <si>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</si>
  <si>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</si>
  <si>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</si>
  <si>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</si>
  <si>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</si>
  <si>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</si>
  <si>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</si>
  <si>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</si>
  <si>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</si>
  <si>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</si>
  <si>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</si>
  <si>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</si>
  <si>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</si>
  <si>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</si>
  <si>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</si>
  <si>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</si>
  <si>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</si>
  <si>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</si>
  <si>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</si>
  <si>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</si>
  <si>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</si>
  <si>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</si>
  <si>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</si>
  <si>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</si>
  <si>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</si>
  <si>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</si>
  <si>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</si>
  <si>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</si>
  <si>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</si>
  <si>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</si>
  <si>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</si>
  <si>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</si>
  <si>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</si>
  <si>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</si>
  <si>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</si>
  <si>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</si>
  <si>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</si>
  <si>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</si>
  <si>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</si>
  <si>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</si>
  <si>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</si>
  <si>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</si>
  <si>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</si>
  <si>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</si>
  <si>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</si>
  <si>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</si>
  <si>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</si>
  <si>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</si>
  <si>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</si>
  <si>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</si>
  <si>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</si>
  <si>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</si>
  <si>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</si>
  <si>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</si>
  <si>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</si>
  <si>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</si>
  <si>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</si>
  <si>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</si>
  <si>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</si>
  <si>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</si>
  <si>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</si>
  <si>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</si>
  <si>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</si>
  <si>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</si>
  <si>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</si>
  <si>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</si>
  <si>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</si>
  <si>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</si>
  <si>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</si>
  <si>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</si>
  <si>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</si>
  <si>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</si>
  <si>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</si>
  <si>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</si>
  <si>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</si>
  <si>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</si>
  <si>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</si>
  <si>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</si>
  <si>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</si>
  <si>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</si>
  <si>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</si>
  <si>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</si>
  <si>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</si>
  <si>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</si>
  <si>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</si>
  <si>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</si>
  <si>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</si>
  <si>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</si>
  <si>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</si>
  <si>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</si>
  <si>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</si>
  <si>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</si>
  <si>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</si>
  <si>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</si>
  <si>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</si>
  <si>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</si>
  <si>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</si>
  <si>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</si>
  <si>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</si>
  <si>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</si>
  <si>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</si>
  <si>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</si>
  <si>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</si>
  <si>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</si>
  <si>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</si>
  <si>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</si>
  <si>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</si>
  <si>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</si>
  <si>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</si>
  <si>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</si>
  <si>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</si>
  <si>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</si>
  <si>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</si>
  <si>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</si>
  <si>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</si>
  <si>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</si>
  <si>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</si>
  <si>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</si>
  <si>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</si>
  <si>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</si>
  <si>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</si>
  <si>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</si>
  <si>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</si>
  <si>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</si>
  <si>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</si>
  <si>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</si>
  <si>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</si>
  <si>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</si>
  <si>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</si>
  <si>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</si>
  <si>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</si>
  <si>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</si>
  <si>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</si>
  <si>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</si>
  <si>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</si>
  <si>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</si>
  <si>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</si>
  <si>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</si>
  <si>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</si>
  <si>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</si>
  <si>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</si>
  <si>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</si>
  <si>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</si>
  <si>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</si>
  <si>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</si>
  <si>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</si>
  <si>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</si>
  <si>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</si>
  <si>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</si>
  <si>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</si>
  <si>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</si>
  <si>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</si>
  <si>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</si>
  <si>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</si>
  <si>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</si>
  <si>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</si>
  <si>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</si>
  <si>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</si>
  <si>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</si>
  <si>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</si>
  <si>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</si>
  <si>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</si>
  <si>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</si>
  <si>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</si>
  <si>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</si>
  <si>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</si>
  <si>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</si>
  <si>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</si>
  <si>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</si>
  <si>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</si>
  <si>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</si>
  <si>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</si>
  <si>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</si>
  <si>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</si>
  <si>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</si>
  <si>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</si>
  <si>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</si>
  <si>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</si>
  <si>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</si>
  <si>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</si>
  <si>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</si>
  <si>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</si>
  <si>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</si>
  <si>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</si>
  <si>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</si>
  <si>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</si>
  <si>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</si>
  <si>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</si>
  <si>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</si>
  <si>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</si>
  <si>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</si>
  <si>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</si>
  <si>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</si>
  <si>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</si>
  <si>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</si>
  <si>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</si>
  <si>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</si>
  <si>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</si>
  <si>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</si>
  <si>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</si>
  <si>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</si>
  <si>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</si>
  <si>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</si>
  <si>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</si>
  <si>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</si>
  <si>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</si>
  <si>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</si>
  <si>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</si>
  <si>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</si>
  <si>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</si>
  <si>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</si>
  <si>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</si>
  <si>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</si>
  <si>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</si>
  <si>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</si>
  <si>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</si>
  <si>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</si>
  <si>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</si>
  <si>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</si>
  <si>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</si>
  <si>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</si>
  <si>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</si>
  <si>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</si>
  <si>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</si>
  <si>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</si>
  <si>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</si>
  <si>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</si>
  <si>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</si>
  <si>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</si>
  <si>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</si>
  <si>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</si>
  <si>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</si>
  <si>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</si>
  <si>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</si>
  <si>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</si>
  <si>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</si>
  <si>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</si>
  <si>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</si>
  <si>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</si>
  <si>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</si>
  <si>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</si>
  <si>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</si>
  <si>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</si>
  <si>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</si>
  <si>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</si>
  <si>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</si>
  <si>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</si>
  <si>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</si>
  <si>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</si>
  <si>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</si>
  <si>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</si>
  <si>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</si>
  <si>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</si>
  <si>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</si>
  <si>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</si>
  <si>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</si>
  <si>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</si>
  <si>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</si>
  <si>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</si>
  <si>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</si>
  <si>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</si>
  <si>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</si>
  <si>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</si>
  <si>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</si>
  <si>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</si>
  <si>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</si>
  <si>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</si>
  <si>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</si>
  <si>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</si>
  <si>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</si>
  <si>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</si>
  <si>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</si>
  <si>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</si>
  <si>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</si>
  <si>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</si>
  <si>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</si>
  <si>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</si>
  <si>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</si>
  <si>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</si>
  <si>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</si>
  <si>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</si>
  <si>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</si>
  <si>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</si>
  <si>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</si>
  <si>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</si>
  <si>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</si>
  <si>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</si>
  <si>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</si>
  <si>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</si>
  <si>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</si>
  <si>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</si>
  <si>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</si>
  <si>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</si>
  <si>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</si>
  <si>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</si>
  <si>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</si>
  <si>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</si>
  <si>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</si>
  <si>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</si>
  <si>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</si>
  <si>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</si>
  <si>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</si>
  <si>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</si>
  <si>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</si>
  <si>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</si>
  <si>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</si>
  <si>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</si>
  <si>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</si>
  <si>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</si>
  <si>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</si>
  <si>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</si>
  <si>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</si>
  <si>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</si>
  <si>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</si>
  <si>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</si>
  <si>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</si>
  <si>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</si>
  <si>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</si>
  <si>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</si>
  <si>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</si>
  <si>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</si>
  <si>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</si>
  <si>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</si>
  <si>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</si>
  <si>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</si>
  <si>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</si>
  <si>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</si>
  <si>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</si>
  <si>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</si>
  <si>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</si>
  <si>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</si>
  <si>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</si>
  <si>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</si>
  <si>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</si>
  <si>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</si>
  <si>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</si>
  <si>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</si>
  <si>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</si>
  <si>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</si>
  <si>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</si>
  <si>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</si>
  <si>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</si>
  <si>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</si>
  <si>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</si>
  <si>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</si>
  <si>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</si>
  <si>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</si>
  <si>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</si>
  <si>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</si>
  <si>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</si>
  <si>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</si>
  <si>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</si>
  <si>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</si>
  <si>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</si>
  <si>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</si>
  <si>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</si>
  <si>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</si>
  <si>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</si>
  <si>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</si>
  <si>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</si>
  <si>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</si>
  <si>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</si>
  <si>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</si>
  <si>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</si>
  <si>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</si>
  <si>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</si>
  <si>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</si>
  <si>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</si>
  <si>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</si>
  <si>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</si>
  <si>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</si>
  <si>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</si>
  <si>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</si>
  <si>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</si>
  <si>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</si>
  <si>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</si>
  <si>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</si>
  <si>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</si>
  <si>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</si>
  <si>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</si>
  <si>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</si>
  <si>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</si>
  <si>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</si>
  <si>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</si>
  <si>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</si>
  <si>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</si>
  <si>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</si>
  <si>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</si>
  <si>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</si>
  <si>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</si>
  <si>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</si>
  <si>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</si>
  <si>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</si>
  <si>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</si>
  <si>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</si>
  <si>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</si>
  <si>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</si>
  <si>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</si>
  <si>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</si>
  <si>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</si>
  <si>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</si>
  <si>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</si>
  <si>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</si>
  <si>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</si>
  <si>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</si>
  <si>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</si>
  <si>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</si>
  <si>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</si>
  <si>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</si>
  <si>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</si>
  <si>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</si>
  <si>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</si>
  <si>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</si>
  <si>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</si>
  <si>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</si>
  <si>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</si>
  <si>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</si>
  <si>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</si>
  <si>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</si>
  <si>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</si>
  <si>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</si>
  <si>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</si>
  <si>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</si>
  <si>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</si>
  <si>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</si>
  <si>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</si>
  <si>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</si>
  <si>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</si>
  <si>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</si>
  <si>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</si>
  <si>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</si>
  <si>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</si>
  <si>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</si>
  <si>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</si>
  <si>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</si>
  <si>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</si>
  <si>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</si>
  <si>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</si>
  <si>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</si>
  <si>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</si>
  <si>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</si>
  <si>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</si>
  <si>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</si>
  <si>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</si>
  <si>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</si>
  <si>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</si>
  <si>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</si>
  <si>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</si>
  <si>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</si>
  <si>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</si>
  <si>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</si>
  <si>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</si>
  <si>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</si>
  <si>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</si>
  <si>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</si>
  <si>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</si>
  <si>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</si>
  <si>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</si>
  <si>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</si>
  <si>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</si>
  <si>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</si>
  <si>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</si>
  <si>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</si>
  <si>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</si>
  <si>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</si>
  <si>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</si>
  <si>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</si>
  <si>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</si>
  <si>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</si>
  <si>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</si>
  <si>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</si>
  <si>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</si>
  <si>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</si>
  <si>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</si>
  <si>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</si>
  <si>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</si>
  <si>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</si>
  <si>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</si>
  <si>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</si>
  <si>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</si>
  <si>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</si>
  <si>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</si>
  <si>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</si>
  <si>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</si>
  <si>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</si>
  <si>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</si>
  <si>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</si>
  <si>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</si>
  <si>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</si>
  <si>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</si>
  <si>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</si>
  <si>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</si>
  <si>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</si>
  <si>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</si>
  <si>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</si>
  <si>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</si>
  <si>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</si>
  <si>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</si>
  <si>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</si>
  <si>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</si>
  <si>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</si>
  <si>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</si>
  <si>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</si>
  <si>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</si>
  <si>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</si>
  <si>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</si>
  <si>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</si>
  <si>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</si>
  <si>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</si>
  <si>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</si>
  <si>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</si>
  <si>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</si>
  <si>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</si>
  <si>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</si>
  <si>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</si>
  <si>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</si>
  <si>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</si>
  <si>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</si>
  <si>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</si>
  <si>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</si>
  <si>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</si>
  <si>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</si>
  <si>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</si>
  <si>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</si>
  <si>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</si>
  <si>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</si>
  <si>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</si>
  <si>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</si>
  <si>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</si>
  <si>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</si>
  <si>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</si>
  <si>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</si>
  <si>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</si>
  <si>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</si>
  <si>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</si>
  <si>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</si>
  <si>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</si>
  <si>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</si>
  <si>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</si>
  <si>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</si>
  <si>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</si>
  <si>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</si>
  <si>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</si>
  <si>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</si>
  <si>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</si>
  <si>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</si>
  <si>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</si>
  <si>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</si>
  <si>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</si>
  <si>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</si>
  <si>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</si>
  <si>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</si>
  <si>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</si>
  <si>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</si>
  <si>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</si>
  <si>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</si>
  <si>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</si>
  <si>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</si>
  <si>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</si>
  <si>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</si>
  <si>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</si>
  <si>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</si>
  <si>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</si>
  <si>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</si>
  <si>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</si>
  <si>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</si>
  <si>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</si>
  <si>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</si>
  <si>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</si>
  <si>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</si>
  <si>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</si>
  <si>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</si>
  <si>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</si>
  <si>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</si>
  <si>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</si>
  <si>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</si>
  <si>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</si>
  <si>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</si>
  <si>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</si>
  <si>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</si>
  <si>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</si>
  <si>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</si>
  <si>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</si>
  <si>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</si>
  <si>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</si>
  <si>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</si>
  <si>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</si>
  <si>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</si>
  <si>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</si>
  <si>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</si>
  <si>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</si>
  <si>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</si>
  <si>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</si>
  <si>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</si>
  <si>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</si>
  <si>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</si>
  <si>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</si>
  <si>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</si>
  <si>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</si>
  <si>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</si>
  <si>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</si>
  <si>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</si>
  <si>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</si>
  <si>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</si>
  <si>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</si>
  <si>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</si>
  <si>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</si>
  <si>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</si>
  <si>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</si>
  <si>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</si>
  <si>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</si>
  <si>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</si>
  <si>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</si>
  <si>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</si>
  <si>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</si>
  <si>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</si>
  <si>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</si>
  <si>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</si>
  <si>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</si>
  <si>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</si>
  <si>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</si>
  <si>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</si>
  <si>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</si>
  <si>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</si>
  <si>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</si>
  <si>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</si>
  <si>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</si>
  <si>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</si>
  <si>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</si>
  <si>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</si>
  <si>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</si>
  <si>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</si>
  <si>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</si>
  <si>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</si>
  <si>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</si>
  <si>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</si>
  <si>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</si>
  <si>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</si>
  <si>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</si>
  <si>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</si>
  <si>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</si>
  <si>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</si>
  <si>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</si>
  <si>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</si>
  <si>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</si>
  <si>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</si>
  <si>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</si>
  <si>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</si>
  <si>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</si>
  <si>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</si>
  <si>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</si>
  <si>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</si>
  <si>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</si>
  <si>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</si>
  <si>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</si>
  <si>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</si>
  <si>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</si>
  <si>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</si>
  <si>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</si>
  <si>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</si>
  <si>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</si>
  <si>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</si>
  <si>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</si>
  <si>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</si>
  <si>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</si>
  <si>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</si>
  <si>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</si>
  <si>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</si>
  <si>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</si>
  <si>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</si>
  <si>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</si>
  <si>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</si>
  <si>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</si>
  <si>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</si>
  <si>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</si>
  <si>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</si>
  <si>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</si>
  <si>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</si>
  <si>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</si>
  <si>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</si>
  <si>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</si>
  <si>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</si>
  <si>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</si>
  <si>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</si>
  <si>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</si>
  <si>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</si>
  <si>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</si>
  <si>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</si>
  <si>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</si>
  <si>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</si>
  <si>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</si>
  <si>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</si>
  <si>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</si>
  <si>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</si>
  <si>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</si>
  <si>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</si>
  <si>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</si>
  <si>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</si>
  <si>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</si>
  <si>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</si>
  <si>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</si>
  <si>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</si>
  <si>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</si>
  <si>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</si>
  <si>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</si>
  <si>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</si>
  <si>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</si>
  <si>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</si>
  <si>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</si>
  <si>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</si>
  <si>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</si>
  <si>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</si>
  <si>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</si>
  <si>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</si>
  <si>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</si>
  <si>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</si>
  <si>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</si>
  <si>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</si>
  <si>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</si>
  <si>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</si>
  <si>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</si>
  <si>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</si>
  <si>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</si>
  <si>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</si>
  <si>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</si>
  <si>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</si>
  <si>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</si>
  <si>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</si>
  <si>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</si>
  <si>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</si>
  <si>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</si>
  <si>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</si>
  <si>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</si>
  <si>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</si>
  <si>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</si>
  <si>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</si>
  <si>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</si>
  <si>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</si>
  <si>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</si>
  <si>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</si>
  <si>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</si>
  <si>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</si>
  <si>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</si>
  <si>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</si>
  <si>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</si>
  <si>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</si>
  <si>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</si>
  <si>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</si>
  <si>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</si>
  <si>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</si>
  <si>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</si>
  <si>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</si>
  <si>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</si>
  <si>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</si>
  <si>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</si>
  <si>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</si>
  <si>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</si>
  <si>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</si>
  <si>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</si>
  <si>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</si>
  <si>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</si>
  <si>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</si>
  <si>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</si>
  <si>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</si>
  <si>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</si>
  <si>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</si>
  <si>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</si>
  <si>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</si>
  <si>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</si>
  <si>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</si>
  <si>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</si>
  <si>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</si>
  <si>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</si>
  <si>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</si>
  <si>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</si>
  <si>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</si>
  <si>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</si>
  <si>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</si>
  <si>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</si>
  <si>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</si>
  <si>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</si>
  <si>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</si>
  <si>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</si>
  <si>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</si>
  <si>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</si>
  <si>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</si>
  <si>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</si>
  <si>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</si>
  <si>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</si>
  <si>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</si>
  <si>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</si>
  <si>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</si>
  <si>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</si>
  <si>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</si>
  <si>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</si>
  <si>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</si>
  <si>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</si>
  <si>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</si>
  <si>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</si>
  <si>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</si>
  <si>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</si>
  <si>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</si>
  <si>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</si>
  <si>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</si>
  <si>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</si>
  <si>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</si>
  <si>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</si>
  <si>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</si>
  <si>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</si>
  <si>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</si>
  <si>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</si>
  <si>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</si>
  <si>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</si>
  <si>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</si>
  <si>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</si>
  <si>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</si>
  <si>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</si>
  <si>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</si>
  <si>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</si>
  <si>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</si>
  <si>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</si>
  <si>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</si>
  <si>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</si>
  <si>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</si>
  <si>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</si>
  <si>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</si>
  <si>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</si>
  <si>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</si>
  <si>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</si>
  <si>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</si>
  <si>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</si>
  <si>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</si>
  <si>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</si>
  <si>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</si>
  <si>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</si>
  <si>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</si>
  <si>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</si>
  <si>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</si>
  <si>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</si>
  <si>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</si>
  <si>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</si>
  <si>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</si>
  <si>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</si>
  <si>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</si>
  <si>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</si>
  <si>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</si>
  <si>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</si>
  <si>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</si>
  <si>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</si>
  <si>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</si>
  <si>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</si>
  <si>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</si>
  <si>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</si>
  <si>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</si>
  <si>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</si>
  <si>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</si>
  <si>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</si>
  <si>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</si>
  <si>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</si>
  <si>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</si>
  <si>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</si>
  <si>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</si>
  <si>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</si>
  <si>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</si>
  <si>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</si>
  <si>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</si>
  <si>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</si>
  <si>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</si>
  <si>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</si>
  <si>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</si>
  <si>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</si>
  <si>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</si>
  <si>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</si>
  <si>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</si>
  <si>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</si>
  <si>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</si>
  <si>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</si>
  <si>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</si>
  <si>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</si>
  <si>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</si>
  <si>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</si>
  <si>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</si>
  <si>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</si>
  <si>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</si>
  <si>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</si>
  <si>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</si>
  <si>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</si>
  <si>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</si>
  <si>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</si>
  <si>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</si>
  <si>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</si>
  <si>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</si>
  <si>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</si>
  <si>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</si>
  <si>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</si>
  <si>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</si>
  <si>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</si>
  <si>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</si>
  <si>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</si>
  <si>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</si>
  <si>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</si>
  <si>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</si>
  <si>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</si>
  <si>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</si>
  <si>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</si>
  <si>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</si>
  <si>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</si>
  <si>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</si>
  <si>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</si>
  <si>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</si>
  <si>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</si>
  <si>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</si>
  <si>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</si>
  <si>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</si>
  <si>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</si>
  <si>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</si>
  <si>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</si>
  <si>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</si>
  <si>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</si>
  <si>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</si>
  <si>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</si>
  <si>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</si>
  <si>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</si>
  <si>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</si>
  <si>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</si>
  <si>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</si>
  <si>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</si>
  <si>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</si>
  <si>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</si>
  <si>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</si>
  <si>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</si>
  <si>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</si>
  <si>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</si>
  <si>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</si>
  <si>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</si>
  <si>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</si>
  <si>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</si>
  <si>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</si>
  <si>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</si>
  <si>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</si>
  <si>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</si>
  <si>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</si>
  <si>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</si>
  <si>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</si>
  <si>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</si>
  <si>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</si>
  <si>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</si>
  <si>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</si>
  <si>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</si>
  <si>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</si>
  <si>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</si>
  <si>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</si>
  <si>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</si>
  <si>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</si>
  <si>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</si>
  <si>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</si>
  <si>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</si>
  <si>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</si>
  <si>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</si>
  <si>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</si>
  <si>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</si>
  <si>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</si>
  <si>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</si>
  <si>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</si>
  <si>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</si>
  <si>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</si>
  <si>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</si>
  <si>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</si>
  <si>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</si>
  <si>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</si>
  <si>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</si>
  <si>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</si>
  <si>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</si>
  <si>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</si>
  <si>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</si>
  <si>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</si>
  <si>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</si>
  <si>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</si>
  <si>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</si>
  <si>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</si>
  <si>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</si>
  <si>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</si>
  <si>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</si>
  <si>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</si>
  <si>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</si>
  <si>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</si>
  <si>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</si>
  <si>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</si>
  <si>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</si>
  <si>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</si>
  <si>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</si>
  <si>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</si>
  <si>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</si>
  <si>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</si>
  <si>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</si>
  <si>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</si>
  <si>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</si>
  <si>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</si>
  <si>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</si>
  <si>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</si>
  <si>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</si>
  <si>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</si>
  <si>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</si>
  <si>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</si>
  <si>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</si>
  <si>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</si>
  <si>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</si>
  <si>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</si>
  <si>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</si>
  <si>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</si>
  <si>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</si>
  <si>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</si>
  <si>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</si>
  <si>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</si>
  <si>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</si>
  <si>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</si>
  <si>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</si>
  <si>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</si>
  <si>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</si>
  <si>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</si>
  <si>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</si>
  <si>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</si>
  <si>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</si>
  <si>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</si>
  <si>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</si>
  <si>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</si>
  <si>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</si>
  <si>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</si>
  <si>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</si>
  <si>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</si>
  <si>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</si>
  <si>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</si>
  <si>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</si>
  <si>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</si>
  <si>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</si>
  <si>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</si>
  <si>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</si>
  <si>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</si>
  <si>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</si>
  <si>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</si>
  <si>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</si>
  <si>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</si>
  <si>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</si>
  <si>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</si>
  <si>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</si>
  <si>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</si>
  <si>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</si>
  <si>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</si>
  <si>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</si>
  <si>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</si>
  <si>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</si>
  <si>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</si>
  <si>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</si>
  <si>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</si>
  <si>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</si>
  <si>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</si>
  <si>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</si>
  <si>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</si>
  <si>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</si>
  <si>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</si>
  <si>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</si>
  <si>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</si>
  <si>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</si>
  <si>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</si>
  <si>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</si>
  <si>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</si>
  <si>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</si>
  <si>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</si>
  <si>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</si>
  <si>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</si>
  <si>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</si>
  <si>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</si>
  <si>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</si>
  <si>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</si>
  <si>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</si>
  <si>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</si>
  <si>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</si>
  <si>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</si>
  <si>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</si>
  <si>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</si>
  <si>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</si>
  <si>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</si>
  <si>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</si>
  <si>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</si>
  <si>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</si>
  <si>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</si>
  <si>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</si>
  <si>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</si>
  <si>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</si>
  <si>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</si>
  <si>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</si>
  <si>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</si>
  <si>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</si>
  <si>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</si>
  <si>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</si>
  <si>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</si>
  <si>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</si>
  <si>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</si>
  <si>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</si>
  <si>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</si>
  <si>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</si>
  <si>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</si>
  <si>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</si>
  <si>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</si>
  <si>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</si>
  <si>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</si>
  <si>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</si>
  <si>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</si>
  <si>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</si>
  <si>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</si>
  <si>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</si>
  <si>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</si>
  <si>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</si>
  <si>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</si>
  <si>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</si>
  <si>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</si>
  <si>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</si>
  <si>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</si>
  <si>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</si>
  <si>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</si>
  <si>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</si>
  <si>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</si>
  <si>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</si>
  <si>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</si>
  <si>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</si>
  <si>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</si>
  <si>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</si>
  <si>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</si>
  <si>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</si>
  <si>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</si>
  <si>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</si>
  <si>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</si>
  <si>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</si>
  <si>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</si>
  <si>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</si>
  <si>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</si>
  <si>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</si>
  <si>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</si>
  <si>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</si>
  <si>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</si>
  <si>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</si>
  <si>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</si>
  <si>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</si>
  <si>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</si>
  <si>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</si>
  <si>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</si>
  <si>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</si>
  <si>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</si>
  <si>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</si>
  <si>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</si>
  <si>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</si>
  <si>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</si>
  <si>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</si>
  <si>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</si>
  <si>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</si>
  <si>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</si>
  <si>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</si>
  <si>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</si>
  <si>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</si>
  <si>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</si>
  <si>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</si>
  <si>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</si>
  <si>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</si>
  <si>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</si>
  <si>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</si>
  <si>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</si>
  <si>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</si>
  <si>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</si>
  <si>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</si>
  <si>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</si>
  <si>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</si>
  <si>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</si>
  <si>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</si>
  <si>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</si>
  <si>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</si>
  <si>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</si>
  <si>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</si>
  <si>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</si>
  <si>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</si>
  <si>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</si>
  <si>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</si>
  <si>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</si>
  <si>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</si>
  <si>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</si>
  <si>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</si>
  <si>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</si>
  <si>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</si>
  <si>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</si>
  <si>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</si>
  <si>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</si>
  <si>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</si>
  <si>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</si>
  <si>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</si>
  <si>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</si>
  <si>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</si>
  <si>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</si>
  <si>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</si>
  <si>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</si>
  <si>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</si>
  <si>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</si>
  <si>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</si>
  <si>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</si>
  <si>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</si>
  <si>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</si>
  <si>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</si>
  <si>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</si>
  <si>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</si>
  <si>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</si>
  <si>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</si>
  <si>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</si>
  <si>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</si>
  <si>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</si>
  <si>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</si>
  <si>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</si>
  <si>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</si>
  <si>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</si>
  <si>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</si>
  <si>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</si>
  <si>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</si>
  <si>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</si>
  <si>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</si>
  <si>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</si>
  <si>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</si>
  <si>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</si>
  <si>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</si>
  <si>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</si>
  <si>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</si>
  <si>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</si>
  <si>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</si>
  <si>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</si>
  <si>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</si>
  <si>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</si>
  <si>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</si>
  <si>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</si>
  <si>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</si>
  <si>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</si>
  <si>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</si>
  <si>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</si>
  <si>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</si>
  <si>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</si>
  <si>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</si>
  <si>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</si>
  <si>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</si>
  <si>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</si>
  <si>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</si>
  <si>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</si>
  <si>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</si>
  <si>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</si>
  <si>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</si>
  <si>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</si>
  <si>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</si>
  <si>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</si>
  <si>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</si>
  <si>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</si>
  <si>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</si>
  <si>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</si>
  <si>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</si>
  <si>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</si>
  <si>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</si>
  <si>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</si>
  <si>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</si>
  <si>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</si>
  <si>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</si>
  <si>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</si>
  <si>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</si>
  <si>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</si>
  <si>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</si>
  <si>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</si>
  <si>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</si>
  <si>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</si>
  <si>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</si>
  <si>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</si>
  <si>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</si>
  <si>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</si>
  <si>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</si>
  <si>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</si>
  <si>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</si>
  <si>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</si>
  <si>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</si>
  <si>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</si>
  <si>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</si>
  <si>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</si>
  <si>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</si>
  <si>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</si>
  <si>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</si>
  <si>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</si>
  <si>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</si>
  <si>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</si>
  <si>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</si>
  <si>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</si>
  <si>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</si>
  <si>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</si>
  <si>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</si>
  <si>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</si>
  <si>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</si>
  <si>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</si>
  <si>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</si>
  <si>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</si>
  <si>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</si>
  <si>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</si>
  <si>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</si>
  <si>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</si>
  <si>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</si>
  <si>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</si>
  <si>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</si>
  <si>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</si>
  <si>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</si>
  <si>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</si>
  <si>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</si>
  <si>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</si>
  <si>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</si>
  <si>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</si>
  <si>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</si>
  <si>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</si>
  <si>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</si>
  <si>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</si>
  <si>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</si>
  <si>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</si>
  <si>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</si>
  <si>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</si>
  <si>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</si>
  <si>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</si>
  <si>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</si>
  <si>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</si>
  <si>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</si>
  <si>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</si>
  <si>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</si>
  <si>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</si>
  <si>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</si>
  <si>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</si>
  <si>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</si>
  <si>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</si>
  <si>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</si>
  <si>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</si>
  <si>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</si>
  <si>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</si>
  <si>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</si>
  <si>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</si>
  <si>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</si>
  <si>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</si>
  <si>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</si>
  <si>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</si>
  <si>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</si>
  <si>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</si>
  <si>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</si>
  <si>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</si>
  <si>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</si>
  <si>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</si>
  <si>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</si>
  <si>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</si>
  <si>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</si>
  <si>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</si>
  <si>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</si>
  <si>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</si>
  <si>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</si>
  <si>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</si>
  <si>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</si>
  <si>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</si>
  <si>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</si>
  <si>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</si>
  <si>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</si>
  <si>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</si>
  <si>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</si>
  <si>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</si>
  <si>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</si>
  <si>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</si>
  <si>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</si>
  <si>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</si>
  <si>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</si>
  <si>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</si>
  <si>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</si>
  <si>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</si>
  <si>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</si>
  <si>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</si>
  <si>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</si>
  <si>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</si>
  <si>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</si>
  <si>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</si>
  <si>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</si>
  <si>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</si>
  <si>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</si>
  <si>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</si>
  <si>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</si>
  <si>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</si>
  <si>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</si>
  <si>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</si>
  <si>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</si>
  <si>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</si>
  <si>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</si>
  <si>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</si>
  <si>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</si>
  <si>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</si>
  <si>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</si>
  <si>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</si>
  <si>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</si>
  <si>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</si>
  <si>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</si>
  <si>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</si>
  <si>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</si>
  <si>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</si>
  <si>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</si>
  <si>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</si>
  <si>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</si>
  <si>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</si>
  <si>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</si>
  <si>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</si>
  <si>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</si>
  <si>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</si>
  <si>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</si>
  <si>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</si>
  <si>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</si>
  <si>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</si>
  <si>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</si>
  <si>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</si>
  <si>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</si>
  <si>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</si>
  <si>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</si>
  <si>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</si>
  <si>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</si>
  <si>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</si>
  <si>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</si>
  <si>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</si>
  <si>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</si>
  <si>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</si>
  <si>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</si>
  <si>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</si>
  <si>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</si>
  <si>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</si>
  <si>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</si>
  <si>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</si>
  <si>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</si>
  <si>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</si>
  <si>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</si>
  <si>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</si>
  <si>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</si>
  <si>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</si>
  <si>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</si>
  <si>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</si>
  <si>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</si>
  <si>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</si>
  <si>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</si>
  <si>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</si>
  <si>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</si>
  <si>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</si>
  <si>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</si>
  <si>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</si>
  <si>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</si>
  <si>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</si>
  <si>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</si>
  <si>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</si>
  <si>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</si>
  <si>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</si>
  <si>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</si>
  <si>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</si>
  <si>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</si>
  <si>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</si>
  <si>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</si>
  <si>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</si>
  <si>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</si>
  <si>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</si>
  <si>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</si>
  <si>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</si>
  <si>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</si>
  <si>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</si>
  <si>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</si>
  <si>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</si>
  <si>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</si>
  <si>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</si>
  <si>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</si>
  <si>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</si>
  <si>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</si>
  <si>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</si>
  <si>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</si>
  <si>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</si>
  <si>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</si>
  <si>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</si>
  <si>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</si>
  <si>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</si>
  <si>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</si>
  <si>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</si>
  <si>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</si>
  <si>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</si>
  <si>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</si>
  <si>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</si>
  <si>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</si>
  <si>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</si>
  <si>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</si>
  <si>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</si>
  <si>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</si>
  <si>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</si>
  <si>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</si>
  <si>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</si>
  <si>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</si>
  <si>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</si>
  <si>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</si>
  <si>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</si>
  <si>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</si>
  <si>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</si>
  <si>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</si>
  <si>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</si>
  <si>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</si>
  <si>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</si>
  <si>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</si>
  <si>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</si>
  <si>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</si>
  <si>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</si>
  <si>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</si>
  <si>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</si>
  <si>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</si>
  <si>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</si>
  <si>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</si>
  <si>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</si>
  <si>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</si>
  <si>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</si>
  <si>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</si>
  <si>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</si>
  <si>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</si>
  <si>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</si>
  <si>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</si>
  <si>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</si>
  <si>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</si>
  <si>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</si>
  <si>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</si>
  <si>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</si>
  <si>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</si>
  <si>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</si>
  <si>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</si>
  <si>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</si>
  <si>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</si>
  <si>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</si>
  <si>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</si>
  <si>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</si>
  <si>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</si>
  <si>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</si>
  <si>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</si>
  <si>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</si>
  <si>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</si>
  <si>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</si>
  <si>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</si>
  <si>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</si>
  <si>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</si>
  <si>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</si>
  <si>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</si>
  <si>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</si>
  <si>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</si>
  <si>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</si>
  <si>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</si>
  <si>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</si>
  <si>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</si>
  <si>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</si>
  <si>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</si>
  <si>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</si>
  <si>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</si>
  <si>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</si>
  <si>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</si>
  <si>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</si>
  <si>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</si>
  <si>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</si>
  <si>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</si>
  <si>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</si>
  <si>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</si>
  <si>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</si>
  <si>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</si>
  <si>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</si>
  <si>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</si>
  <si>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</si>
  <si>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</si>
  <si>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</si>
  <si>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</si>
  <si>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</si>
  <si>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</si>
  <si>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</si>
  <si>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</si>
  <si>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</si>
  <si>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</si>
  <si>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</si>
  <si>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</si>
  <si>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</si>
  <si>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</si>
  <si>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</si>
  <si>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</si>
  <si>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</si>
  <si>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</si>
  <si>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</si>
  <si>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</si>
  <si>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</si>
  <si>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</si>
  <si>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</si>
  <si>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</si>
  <si>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</si>
  <si>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</si>
  <si>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</si>
  <si>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</si>
  <si>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</si>
  <si>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</si>
  <si>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</si>
  <si>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</si>
  <si>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</si>
  <si>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</si>
  <si>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</si>
  <si>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</si>
  <si>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</si>
  <si>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</si>
  <si>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</si>
  <si>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</si>
  <si>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</si>
  <si>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</si>
  <si>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</si>
  <si>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</si>
  <si>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</si>
  <si>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</si>
  <si>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</si>
  <si>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</si>
  <si>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</si>
  <si>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</si>
  <si>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</si>
  <si>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</si>
  <si>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</si>
  <si>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</si>
  <si>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</si>
  <si>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</si>
  <si>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</si>
  <si>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</si>
  <si>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</si>
  <si>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</si>
  <si>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</si>
  <si>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</si>
  <si>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</si>
  <si>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</si>
  <si>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</si>
  <si>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</si>
  <si>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</si>
  <si>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</si>
  <si>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</si>
  <si>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</si>
  <si>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</si>
  <si>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</si>
  <si>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</si>
  <si>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</si>
  <si>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</si>
  <si>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</si>
  <si>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</si>
  <si>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</si>
  <si>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</si>
  <si>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</si>
  <si>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</si>
  <si>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</si>
  <si>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</si>
  <si>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</si>
  <si>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</si>
  <si>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</si>
  <si>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</si>
  <si>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</si>
  <si>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</si>
  <si>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</si>
  <si>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</si>
  <si>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</si>
  <si>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</si>
  <si>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</si>
  <si>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</si>
  <si>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</si>
  <si>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</si>
  <si>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</si>
  <si>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</si>
  <si>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</si>
  <si>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</si>
  <si>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</si>
  <si>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</si>
  <si>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</si>
  <si>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</si>
  <si>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</si>
  <si>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</si>
  <si>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</si>
  <si>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</si>
  <si>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</si>
  <si>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</si>
  <si>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</si>
  <si>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</si>
  <si>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</si>
  <si>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</si>
  <si>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</si>
  <si>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</si>
  <si>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</si>
  <si>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</si>
  <si>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</si>
  <si>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</si>
  <si>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</si>
  <si>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</si>
  <si>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</si>
  <si>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</si>
  <si>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</si>
  <si>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</si>
  <si>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</si>
  <si>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</si>
  <si>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</si>
  <si>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</si>
  <si>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</si>
  <si>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</si>
  <si>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</si>
  <si>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</si>
  <si>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</si>
  <si>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</si>
  <si>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</si>
  <si>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</si>
  <si>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</si>
  <si>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</si>
  <si>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</si>
  <si>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</si>
  <si>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</si>
  <si>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</si>
  <si>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</si>
  <si>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</si>
  <si>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</si>
  <si>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</si>
  <si>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</si>
  <si>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</si>
  <si>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</si>
  <si>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</si>
  <si>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</si>
  <si>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</si>
  <si>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</si>
  <si>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</si>
  <si>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</si>
  <si>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</si>
  <si>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</si>
  <si>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</si>
  <si>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</si>
  <si>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</si>
  <si>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</si>
  <si>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</si>
  <si>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</si>
  <si>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</si>
  <si>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</si>
  <si>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</si>
  <si>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</si>
  <si>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</si>
  <si>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</si>
  <si>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</si>
  <si>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</si>
  <si>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</si>
  <si>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</si>
  <si>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</si>
  <si>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</si>
  <si>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</si>
  <si>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</si>
  <si>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</si>
  <si>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</si>
  <si>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</si>
  <si>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</si>
  <si>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</si>
  <si>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</si>
  <si>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</si>
  <si>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</si>
  <si>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</si>
  <si>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</si>
  <si>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</si>
  <si>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</si>
  <si>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</si>
  <si>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</si>
  <si>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</si>
  <si>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</si>
  <si>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</si>
  <si>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</si>
  <si>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</si>
  <si>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</si>
  <si>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</si>
  <si>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</si>
  <si>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</si>
  <si>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</si>
  <si>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</si>
  <si>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</si>
  <si>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</si>
  <si>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</si>
  <si>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</si>
  <si>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</si>
  <si>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</si>
  <si>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</si>
  <si>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</si>
  <si>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</si>
  <si>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</si>
  <si>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</si>
  <si>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</si>
  <si>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</si>
  <si>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</si>
  <si>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</si>
  <si>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</si>
  <si>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</si>
  <si>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</si>
  <si>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</si>
  <si>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</si>
  <si>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</si>
  <si>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</si>
  <si>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</si>
  <si>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</si>
  <si>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</si>
  <si>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</si>
  <si>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</si>
  <si>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</si>
  <si>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</si>
  <si>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</si>
  <si>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</si>
  <si>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</si>
  <si>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</si>
  <si>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</si>
  <si>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</si>
  <si>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</si>
  <si>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</si>
  <si>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</si>
  <si>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</si>
  <si>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</si>
  <si>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</si>
  <si>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</si>
  <si>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</si>
  <si>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</si>
  <si>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</si>
  <si>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</si>
  <si>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</si>
  <si>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</si>
  <si>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</si>
  <si>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</si>
  <si>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</si>
  <si>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</si>
  <si>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</si>
  <si>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</si>
  <si>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</si>
  <si>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</si>
  <si>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</si>
  <si>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</si>
  <si>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</si>
  <si>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</si>
  <si>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</si>
  <si>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</si>
  <si>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</si>
  <si>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</si>
  <si>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</si>
  <si>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</si>
  <si>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</si>
  <si>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</si>
  <si>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</si>
  <si>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</si>
  <si>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</si>
  <si>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</si>
  <si>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</si>
  <si>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</si>
  <si>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</si>
  <si>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</si>
  <si>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</si>
  <si>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</si>
  <si>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</si>
  <si>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</si>
  <si>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</si>
  <si>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</si>
  <si>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</si>
  <si>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</si>
  <si>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</si>
  <si>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</si>
  <si>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</si>
  <si>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</si>
  <si>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</si>
  <si>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</si>
  <si>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</si>
  <si>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</si>
  <si>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</si>
  <si>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</si>
  <si>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</si>
  <si>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</si>
  <si>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</si>
  <si>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</si>
  <si>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</si>
  <si>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</si>
  <si>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</si>
  <si>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</si>
  <si>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</si>
  <si>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</si>
  <si>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</si>
  <si>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</si>
  <si>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</si>
  <si>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</si>
  <si>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</si>
  <si>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</si>
  <si>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</si>
  <si>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</si>
  <si>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</si>
  <si>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</si>
  <si>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</si>
  <si>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</si>
  <si>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</si>
  <si>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</si>
  <si>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</si>
  <si>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</si>
  <si>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</si>
  <si>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</si>
  <si>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</si>
  <si>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</si>
  <si>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</si>
  <si>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</si>
  <si>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</si>
  <si>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</si>
  <si>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</si>
  <si>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</si>
  <si>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</si>
  <si>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</si>
  <si>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</si>
  <si>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</si>
  <si>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</si>
  <si>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</si>
  <si>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</si>
  <si>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</si>
  <si>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</si>
  <si>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</si>
  <si>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</si>
  <si>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</si>
  <si>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</si>
  <si>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</si>
  <si>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</si>
  <si>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</si>
  <si>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</si>
  <si>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</si>
  <si>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</si>
  <si>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</si>
  <si>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</si>
  <si>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</si>
  <si>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</si>
  <si>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</si>
  <si>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</si>
  <si>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</si>
  <si>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</si>
  <si>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</si>
  <si>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</si>
  <si>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</si>
  <si>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</si>
  <si>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</si>
  <si>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</si>
  <si>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</si>
  <si>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</si>
  <si>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</si>
  <si>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</si>
  <si>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</si>
  <si>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</si>
  <si>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</si>
  <si>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</si>
  <si>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</si>
  <si>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</si>
  <si>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</si>
  <si>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</si>
  <si>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</si>
  <si>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</si>
  <si>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</si>
  <si>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</si>
  <si>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</si>
  <si>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</si>
  <si>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</si>
  <si>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</si>
  <si>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</si>
  <si>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</si>
  <si>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</si>
  <si>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</si>
  <si>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</si>
  <si>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</si>
  <si>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</si>
  <si>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</si>
  <si>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</si>
  <si>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</si>
  <si>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</si>
  <si>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</si>
  <si>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</si>
  <si>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</si>
  <si>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</si>
  <si>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</si>
  <si>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</si>
  <si>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</si>
  <si>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</si>
  <si>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</si>
  <si>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</si>
  <si>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</si>
  <si>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</si>
  <si>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</si>
  <si>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</si>
  <si>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</si>
  <si>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</si>
  <si>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</si>
  <si>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</si>
  <si>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</si>
  <si>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</si>
  <si>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</si>
  <si>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</si>
  <si>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</si>
  <si>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</si>
  <si>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</si>
  <si>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</si>
  <si>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</si>
  <si>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</si>
  <si>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</si>
  <si>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</si>
  <si>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</si>
  <si>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</si>
  <si>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</si>
  <si>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</si>
  <si>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</si>
  <si>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</si>
  <si>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</si>
  <si>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</si>
  <si>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</si>
  <si>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</si>
  <si>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</si>
  <si>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</si>
  <si>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</si>
  <si>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</si>
  <si>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</si>
  <si>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</si>
  <si>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</si>
  <si>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</si>
  <si>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</si>
  <si>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</si>
  <si>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</si>
  <si>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</si>
  <si>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</si>
  <si>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</si>
  <si>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</si>
  <si>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</si>
  <si>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</si>
  <si>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</si>
  <si>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</si>
  <si>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</si>
  <si>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</si>
  <si>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</si>
  <si>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</si>
  <si>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</si>
  <si>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</si>
  <si>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</si>
  <si>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</si>
  <si>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</si>
  <si>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</si>
  <si>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</si>
  <si>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</si>
  <si>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</si>
  <si>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</si>
  <si>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</si>
  <si>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</si>
  <si>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</si>
  <si>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</si>
  <si>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</si>
  <si>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</si>
  <si>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</si>
  <si>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</si>
  <si>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</si>
  <si>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</si>
  <si>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</si>
  <si>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</si>
  <si>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</si>
  <si>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</si>
  <si>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</si>
  <si>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</si>
  <si>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</si>
  <si>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</si>
  <si>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</si>
  <si>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</si>
  <si>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</si>
  <si>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</si>
  <si>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</si>
  <si>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</si>
  <si>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</si>
  <si>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</si>
  <si>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</si>
  <si>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</si>
  <si>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</si>
  <si>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</si>
  <si>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</si>
  <si>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</si>
  <si>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</si>
  <si>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</si>
  <si>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</si>
  <si>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</si>
  <si>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</si>
  <si>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</si>
  <si>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</si>
  <si>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</si>
  <si>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</si>
  <si>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</si>
  <si>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</si>
  <si>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</si>
  <si>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</si>
  <si>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</si>
  <si>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</si>
  <si>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</si>
  <si>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</si>
  <si>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</si>
  <si>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</si>
  <si>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</si>
  <si>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</si>
  <si>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</si>
  <si>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</si>
  <si>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</si>
  <si>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</si>
  <si>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</si>
  <si>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</si>
  <si>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</si>
  <si>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</si>
  <si>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</si>
  <si>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</si>
  <si>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</si>
  <si>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</si>
  <si>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</si>
  <si>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</si>
  <si>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</si>
  <si>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</si>
  <si>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</si>
  <si>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</si>
  <si>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</si>
  <si>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</si>
  <si>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</si>
  <si>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</si>
  <si>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</si>
  <si>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</si>
  <si>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</si>
  <si>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</si>
  <si>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</si>
  <si>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</si>
  <si>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</si>
  <si>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</si>
  <si>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</si>
  <si>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</si>
  <si>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</si>
  <si>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</si>
  <si>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</si>
  <si>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</si>
  <si>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</si>
  <si>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</si>
  <si>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</si>
  <si>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</si>
  <si>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</si>
  <si>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</si>
  <si>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</si>
  <si>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</si>
  <si>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</si>
  <si>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</si>
  <si>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</si>
  <si>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</si>
  <si>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</si>
  <si>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</si>
  <si>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</si>
  <si>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</si>
  <si>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</si>
  <si>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</si>
  <si>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</si>
  <si>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</si>
  <si>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</si>
  <si>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</si>
  <si>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</si>
  <si>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</si>
  <si>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</si>
  <si>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</si>
  <si>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</si>
  <si>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</si>
  <si>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</si>
  <si>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</si>
  <si>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</si>
  <si>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</si>
  <si>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</si>
  <si>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</si>
  <si>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</si>
  <si>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</si>
  <si>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</si>
  <si>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</si>
  <si>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</si>
  <si>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</si>
  <si>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</si>
  <si>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</si>
  <si>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</si>
  <si>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</si>
  <si>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</si>
  <si>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</si>
  <si>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</si>
  <si>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</si>
  <si>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</si>
  <si>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</si>
  <si>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</si>
  <si>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</si>
  <si>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</si>
  <si>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</si>
  <si>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</si>
  <si>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</si>
  <si>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</si>
  <si>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</si>
  <si>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</si>
  <si>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</si>
  <si>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</si>
  <si>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</si>
  <si>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</si>
  <si>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</si>
  <si>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</si>
  <si>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</si>
  <si>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</si>
  <si>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</si>
  <si>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</si>
  <si>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</si>
  <si>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</si>
  <si>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</si>
  <si>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</si>
  <si>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</si>
  <si>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</si>
  <si>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</si>
  <si>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</si>
  <si>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</si>
  <si>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</si>
  <si>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</si>
  <si>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</si>
  <si>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</si>
  <si>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</si>
  <si>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</si>
  <si>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</si>
  <si>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</si>
  <si>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</si>
  <si>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</si>
  <si>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</si>
  <si>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</si>
  <si>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</si>
  <si>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</si>
  <si>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</si>
  <si>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</si>
  <si>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</si>
  <si>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</si>
  <si>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</si>
  <si>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</si>
  <si>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</si>
  <si>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</si>
  <si>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</si>
  <si>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</si>
  <si>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</si>
  <si>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</si>
  <si>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</si>
  <si>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</si>
  <si>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</si>
  <si>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</si>
  <si>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</si>
  <si>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</si>
  <si>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</si>
  <si>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</si>
  <si>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</si>
  <si>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</si>
  <si>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</si>
  <si>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</si>
  <si>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</si>
  <si>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</si>
  <si>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</si>
  <si>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</si>
  <si>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</si>
  <si>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</si>
  <si>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</si>
  <si>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</si>
  <si>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</si>
  <si>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</si>
  <si>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</si>
  <si>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</si>
  <si>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</si>
  <si>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</si>
  <si>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</si>
  <si>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</si>
  <si>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</si>
  <si>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</si>
  <si>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</si>
  <si>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</si>
  <si>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</si>
  <si>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</si>
  <si>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</si>
  <si>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</si>
  <si>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</si>
  <si>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</si>
  <si>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</si>
  <si>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</si>
  <si>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</si>
  <si>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</si>
  <si>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</si>
  <si>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</si>
  <si>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</si>
  <si>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</si>
  <si>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</si>
  <si>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</si>
  <si>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</si>
  <si>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</si>
  <si>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</si>
  <si>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</si>
  <si>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</si>
  <si>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</si>
  <si>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</si>
  <si>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</si>
  <si>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</si>
  <si>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</si>
  <si>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</si>
  <si>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</si>
  <si>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</si>
  <si>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</si>
  <si>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</si>
  <si>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</si>
  <si>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</si>
  <si>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</si>
  <si>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</si>
  <si>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</si>
  <si>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</si>
  <si>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</si>
  <si>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</si>
  <si>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</si>
  <si>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</si>
  <si>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</si>
  <si>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</si>
  <si>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</si>
  <si>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</si>
  <si>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</si>
  <si>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</si>
  <si>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</si>
  <si>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</si>
  <si>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</si>
  <si>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</si>
  <si>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</si>
  <si>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</si>
  <si>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</si>
  <si>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</si>
  <si>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</si>
  <si>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</si>
  <si>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</si>
  <si>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</si>
  <si>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</si>
  <si>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</si>
  <si>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</si>
  <si>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</si>
  <si>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</si>
  <si>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</si>
  <si>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</si>
  <si>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</si>
  <si>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</si>
  <si>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</si>
  <si>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</si>
  <si>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</si>
  <si>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</si>
  <si>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</si>
  <si>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</si>
  <si>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</si>
  <si>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</si>
  <si>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</si>
  <si>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</si>
  <si>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</si>
  <si>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</si>
  <si>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</si>
  <si>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</si>
  <si>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</si>
  <si>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</si>
  <si>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</si>
  <si>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</si>
  <si>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</si>
  <si>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</si>
  <si>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</si>
  <si>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</si>
  <si>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</si>
  <si>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</si>
  <si>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</si>
  <si>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</si>
  <si>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</si>
  <si>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</si>
  <si>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</si>
  <si>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</si>
  <si>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</si>
  <si>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</si>
  <si>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</si>
  <si>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</si>
  <si>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</si>
  <si>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</si>
  <si>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</si>
  <si>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</si>
  <si>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</si>
  <si>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</si>
  <si>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</si>
  <si>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</si>
  <si>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</si>
  <si>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</si>
  <si>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</si>
  <si>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</si>
  <si>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</si>
  <si>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</si>
  <si>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</si>
  <si>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</si>
  <si>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</si>
  <si>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</si>
  <si>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</si>
  <si>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</si>
  <si>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</si>
  <si>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</si>
  <si>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</si>
  <si>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</si>
  <si>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</si>
  <si>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</si>
  <si>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</si>
  <si>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</si>
  <si>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</si>
  <si>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</si>
  <si>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</si>
  <si>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</si>
  <si>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</si>
  <si>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</si>
  <si>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</si>
  <si>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</si>
  <si>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</si>
  <si>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</si>
  <si>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</si>
  <si>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</si>
  <si>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</si>
  <si>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</si>
  <si>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</si>
  <si>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</si>
  <si>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</si>
  <si>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</si>
  <si>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</si>
  <si>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</si>
  <si>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</si>
  <si>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</si>
  <si>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</si>
  <si>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</si>
  <si>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</si>
  <si>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</si>
  <si>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</si>
  <si>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</si>
  <si>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</si>
  <si>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</si>
  <si>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</si>
  <si>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</si>
  <si>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</si>
  <si>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</si>
  <si>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</si>
  <si>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</si>
  <si>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</si>
  <si>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</si>
  <si>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</si>
  <si>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</si>
  <si>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</si>
  <si>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</si>
  <si>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</si>
  <si>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</si>
  <si>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</si>
  <si>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</si>
  <si>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</si>
  <si>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</si>
  <si>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</si>
  <si>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</si>
  <si>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</si>
  <si>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</si>
  <si>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</si>
  <si>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</si>
  <si>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</si>
  <si>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</si>
  <si>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</si>
  <si>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</si>
  <si>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</si>
  <si>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</si>
  <si>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</si>
  <si>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</si>
  <si>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</si>
  <si>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</si>
  <si>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</si>
  <si>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</si>
  <si>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</si>
  <si>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</si>
  <si>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</si>
  <si>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</si>
  <si>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</si>
  <si>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</si>
  <si>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</si>
  <si>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</si>
  <si>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</si>
  <si>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</si>
  <si>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</si>
  <si>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</si>
  <si>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</si>
  <si>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</si>
  <si>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</si>
  <si>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</si>
  <si>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</si>
  <si>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</si>
  <si>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</si>
  <si>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</si>
  <si>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</si>
  <si>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</si>
  <si>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</si>
  <si>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</si>
  <si>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</si>
  <si>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</si>
  <si>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</si>
  <si>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</si>
  <si>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</si>
  <si>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</si>
  <si>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</si>
  <si>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</si>
  <si>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</si>
  <si>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</si>
  <si>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</si>
  <si>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</si>
  <si>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</si>
  <si>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</si>
  <si>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</si>
  <si>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</si>
  <si>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</si>
  <si>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</si>
  <si>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</si>
  <si>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</si>
  <si>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</si>
  <si>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</si>
  <si>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</si>
  <si>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</si>
  <si>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</si>
  <si>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</si>
  <si>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</si>
  <si>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</si>
  <si>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</si>
  <si>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</si>
  <si>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</si>
  <si>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</si>
  <si>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</si>
  <si>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</si>
  <si>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</si>
  <si>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</si>
  <si>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</si>
  <si>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</si>
  <si>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</si>
  <si>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</si>
  <si>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</si>
  <si>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</si>
  <si>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</si>
  <si>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</si>
  <si>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</si>
  <si>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</si>
  <si>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</si>
  <si>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</si>
  <si>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</si>
  <si>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</si>
  <si>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</si>
  <si>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</si>
  <si>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</si>
  <si>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</si>
  <si>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</si>
  <si>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</si>
  <si>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</si>
  <si>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</si>
  <si>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</si>
  <si>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</si>
  <si>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</si>
  <si>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</si>
  <si>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</si>
  <si>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</si>
  <si>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</si>
  <si>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</si>
  <si>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</si>
  <si>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</si>
  <si>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</si>
  <si>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</si>
  <si>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</si>
  <si>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</si>
  <si>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</si>
  <si>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</si>
  <si>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</si>
  <si>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</si>
  <si>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</si>
  <si>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</si>
  <si>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</si>
  <si>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</si>
  <si>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</si>
  <si>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</si>
  <si>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</si>
  <si>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</si>
  <si>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</si>
  <si>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</si>
  <si>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</si>
  <si>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</si>
  <si>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</si>
  <si>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</si>
  <si>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</si>
  <si>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</si>
  <si>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</si>
  <si>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</si>
  <si>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</si>
  <si>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</si>
  <si>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</si>
  <si>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</si>
  <si>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</si>
  <si>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</si>
  <si>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</si>
  <si>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</si>
  <si>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</si>
  <si>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</si>
  <si>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</si>
  <si>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</si>
  <si>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</si>
  <si>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</si>
  <si>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</si>
  <si>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</si>
  <si>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</si>
  <si>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</si>
  <si>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</si>
  <si>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</si>
  <si>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</si>
  <si>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</si>
  <si>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</si>
  <si>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</si>
  <si>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</si>
  <si>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</si>
  <si>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</si>
  <si>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</si>
  <si>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</si>
  <si>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</si>
  <si>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</si>
  <si>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</si>
  <si>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</si>
  <si>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</si>
  <si>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</si>
  <si>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</si>
  <si>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</si>
  <si>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</si>
  <si>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</si>
  <si>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</si>
  <si>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</si>
  <si>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</si>
  <si>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</si>
  <si>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</si>
  <si>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</si>
  <si>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</si>
  <si>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</si>
  <si>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</si>
  <si>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</si>
  <si>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</si>
  <si>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</si>
  <si>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</si>
  <si>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</si>
  <si>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</si>
  <si>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</si>
  <si>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</si>
  <si>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</si>
  <si>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</si>
  <si>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</si>
  <si>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</si>
  <si>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</si>
  <si>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</si>
  <si>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</si>
  <si>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</si>
  <si>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</si>
  <si>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</si>
  <si>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</si>
  <si>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</si>
  <si>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</si>
  <si>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</si>
  <si>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</si>
  <si>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</si>
  <si>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</si>
  <si>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</si>
  <si>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</si>
  <si>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</si>
  <si>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</si>
  <si>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</si>
  <si>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</si>
  <si>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</si>
  <si>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</si>
  <si>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</si>
  <si>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</si>
  <si>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</si>
  <si>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</si>
  <si>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</si>
  <si>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</si>
  <si>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</si>
  <si>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</si>
  <si>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</si>
  <si>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</si>
  <si>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</si>
  <si>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</si>
  <si>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</si>
  <si>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</si>
  <si>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</si>
  <si>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</si>
  <si>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</si>
  <si>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</si>
  <si>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</si>
  <si>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</si>
  <si>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</si>
  <si>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</si>
  <si>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</si>
  <si>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</si>
  <si>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</si>
  <si>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</si>
  <si>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</si>
  <si>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</si>
  <si>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</si>
  <si>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</si>
  <si>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</si>
  <si>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</si>
  <si>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</si>
  <si>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</si>
  <si>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</si>
  <si>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</si>
  <si>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</si>
  <si>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</si>
  <si>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</si>
  <si>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</si>
  <si>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</si>
  <si>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</si>
  <si>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</si>
  <si>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</si>
  <si>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</si>
  <si>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</si>
  <si>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</si>
  <si>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</si>
  <si>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</si>
  <si>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</si>
  <si>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</si>
  <si>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</si>
  <si>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</si>
  <si>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</si>
  <si>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</si>
  <si>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</si>
  <si>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</si>
  <si>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</si>
  <si>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</si>
  <si>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</si>
  <si>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</si>
  <si>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</si>
  <si>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</si>
  <si>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</si>
  <si>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</si>
  <si>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</si>
  <si>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</si>
  <si>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</si>
  <si>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</si>
  <si>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</si>
  <si>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</si>
  <si>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</si>
  <si>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</si>
  <si>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</si>
  <si>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</si>
  <si>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</si>
  <si>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</si>
  <si>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</si>
  <si>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</si>
  <si>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</si>
  <si>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</si>
  <si>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</si>
  <si>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</si>
  <si>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</si>
  <si>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</si>
  <si>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</si>
  <si>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</si>
  <si>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</si>
  <si>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</si>
  <si>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</si>
  <si>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</si>
  <si>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</si>
  <si>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</si>
  <si>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</si>
  <si>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</si>
  <si>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</si>
  <si>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</si>
  <si>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</si>
  <si>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</si>
  <si>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</si>
  <si>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</si>
  <si>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</si>
  <si>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</si>
  <si>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</si>
  <si>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</si>
  <si>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</si>
  <si>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</si>
  <si>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</si>
  <si>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</si>
  <si>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</si>
  <si>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</si>
  <si>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</si>
  <si>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</si>
  <si>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</si>
  <si>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</si>
  <si>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</si>
  <si>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</si>
  <si>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</si>
  <si>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</si>
  <si>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</si>
  <si>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</si>
  <si>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</si>
  <si>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</si>
  <si>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</si>
  <si>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</si>
  <si>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</si>
  <si>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</si>
  <si>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</si>
  <si>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</si>
  <si>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</si>
  <si>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</si>
  <si>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</si>
  <si>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</si>
  <si>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</si>
  <si>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</si>
  <si>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</si>
  <si>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</si>
  <si>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</si>
  <si>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</si>
  <si>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</si>
  <si>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</si>
  <si>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</si>
  <si>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</si>
  <si>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</si>
  <si>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</si>
  <si>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</si>
  <si>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</si>
  <si>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</si>
  <si>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</si>
  <si>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</si>
  <si>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</si>
  <si>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</si>
  <si>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</si>
  <si>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</si>
  <si>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</si>
  <si>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</si>
  <si>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</si>
  <si>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</si>
  <si>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</si>
  <si>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</si>
  <si>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</si>
  <si>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</si>
  <si>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</si>
  <si>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</si>
  <si>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</si>
  <si>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</si>
  <si>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</si>
  <si>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</si>
  <si>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</si>
  <si>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</si>
  <si>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</si>
  <si>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</si>
  <si>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</si>
  <si>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</si>
  <si>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</si>
  <si>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</si>
  <si>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</si>
  <si>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</si>
  <si>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</si>
  <si>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</si>
  <si>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</si>
  <si>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</si>
  <si>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</si>
  <si>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</si>
  <si>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</si>
  <si>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</si>
  <si>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</si>
  <si>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</si>
  <si>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</si>
  <si>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</si>
  <si>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</si>
  <si>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</si>
  <si>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</si>
  <si>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</si>
  <si>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</si>
  <si>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</si>
  <si>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</si>
  <si>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</si>
  <si>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</si>
  <si>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</si>
  <si>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</si>
  <si>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</si>
  <si>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</si>
  <si>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</si>
  <si>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</si>
  <si>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</si>
  <si>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</si>
  <si>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</si>
  <si>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</si>
  <si>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</si>
  <si>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</si>
  <si>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</si>
  <si>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</si>
  <si>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</si>
  <si>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</si>
  <si>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</si>
  <si>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</si>
  <si>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</si>
  <si>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</si>
  <si>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</si>
  <si>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</si>
  <si>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</si>
  <si>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</si>
  <si>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</si>
  <si>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</si>
  <si>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</si>
  <si>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</si>
  <si>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</si>
  <si>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</si>
  <si>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</si>
  <si>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</si>
  <si>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</si>
  <si>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</si>
  <si>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</si>
  <si>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</si>
  <si>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</si>
  <si>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</si>
  <si>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</si>
  <si>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</si>
  <si>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</si>
  <si>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</si>
  <si>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</si>
  <si>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</si>
  <si>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</si>
  <si>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</si>
  <si>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</si>
  <si>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</si>
  <si>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</si>
  <si>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</si>
  <si>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</si>
  <si>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</si>
  <si>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</si>
  <si>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</si>
  <si>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</si>
  <si>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</si>
  <si>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</si>
  <si>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</si>
  <si>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</si>
  <si>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</si>
  <si>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</si>
  <si>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</si>
  <si>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</si>
  <si>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</si>
  <si>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</si>
  <si>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</si>
  <si>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</si>
  <si>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</si>
  <si>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</si>
  <si>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</si>
  <si>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</si>
  <si>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</si>
  <si>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</si>
  <si>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</si>
  <si>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</si>
  <si>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</si>
  <si>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</si>
  <si>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</si>
  <si>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</si>
  <si>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</si>
  <si>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</si>
  <si>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</si>
  <si>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</si>
  <si>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</si>
  <si>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</si>
  <si>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</si>
  <si>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</si>
  <si>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</si>
  <si>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</si>
  <si>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</si>
  <si>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</si>
  <si>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</si>
  <si>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</si>
  <si>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</si>
  <si>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</si>
  <si>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</si>
  <si>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</si>
  <si>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</si>
  <si>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</si>
  <si>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</si>
  <si>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</si>
  <si>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</si>
  <si>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</si>
  <si>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</si>
  <si>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</si>
  <si>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</si>
  <si>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</si>
  <si>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</si>
  <si>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</si>
  <si>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</si>
  <si>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</si>
  <si>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</si>
  <si>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</si>
  <si>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</si>
  <si>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</si>
  <si>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</si>
  <si>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</si>
  <si>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</si>
  <si>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</si>
  <si>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</si>
  <si>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</si>
  <si>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</si>
  <si>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</si>
  <si>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</si>
  <si>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</si>
  <si>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</si>
  <si>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</si>
  <si>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</si>
  <si>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</si>
  <si>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</si>
  <si>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</si>
  <si>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</si>
  <si>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</si>
  <si>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</si>
  <si>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</si>
  <si>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</si>
  <si>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</si>
  <si>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</si>
  <si>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</si>
  <si>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</si>
  <si>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</si>
  <si>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</si>
  <si>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</si>
  <si>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</si>
  <si>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</si>
  <si>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</si>
  <si>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</si>
  <si>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</si>
  <si>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</si>
  <si>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</si>
  <si>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</si>
  <si>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</si>
  <si>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</si>
  <si>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</si>
  <si>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</si>
  <si>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</si>
  <si>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</si>
  <si>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</si>
  <si>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</si>
  <si>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</si>
  <si>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</si>
  <si>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</si>
  <si>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</si>
  <si>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</si>
  <si>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</si>
  <si>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</si>
  <si>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</si>
  <si>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</si>
  <si>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</si>
  <si>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</si>
  <si>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</si>
  <si>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</si>
  <si>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</si>
  <si>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</si>
  <si>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</si>
  <si>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</si>
  <si>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</si>
  <si>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</si>
  <si>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</si>
  <si>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</si>
  <si>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</si>
  <si>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</si>
  <si>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</si>
  <si>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</si>
  <si>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</si>
  <si>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</si>
  <si>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</si>
  <si>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</si>
  <si>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</si>
  <si>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</si>
  <si>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</si>
  <si>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</si>
  <si>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</si>
  <si>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</si>
  <si>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</si>
  <si>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</si>
  <si>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</si>
  <si>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</si>
  <si>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</si>
  <si>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</si>
  <si>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</si>
  <si>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</si>
  <si>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</si>
  <si>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</si>
  <si>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</si>
  <si>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</si>
  <si>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</si>
  <si>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</si>
  <si>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</si>
  <si>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</si>
  <si>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</si>
  <si>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</si>
  <si>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</si>
  <si>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</si>
  <si>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</si>
  <si>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</si>
  <si>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</si>
  <si>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</si>
  <si>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</si>
  <si>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</si>
  <si>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</si>
  <si>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</si>
  <si>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</si>
  <si>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</si>
  <si>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</si>
  <si>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</si>
  <si>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</si>
  <si>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</si>
  <si>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</si>
  <si>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</si>
  <si>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</si>
  <si>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</si>
  <si>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</si>
  <si>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</si>
  <si>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</si>
  <si>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</si>
  <si>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</si>
  <si>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</si>
  <si>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</si>
  <si>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</si>
  <si>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</si>
  <si>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</si>
  <si>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</si>
  <si>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</si>
  <si>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</si>
  <si>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</si>
  <si>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</si>
  <si>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</si>
  <si>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</si>
  <si>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</si>
  <si>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</si>
  <si>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</si>
  <si>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</si>
  <si>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</si>
  <si>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</si>
  <si>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</si>
  <si>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</si>
  <si>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</si>
  <si>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</si>
  <si>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</si>
  <si>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</si>
  <si>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</si>
  <si>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</si>
  <si>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</si>
  <si>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</si>
  <si>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</si>
  <si>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</si>
  <si>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</si>
  <si>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</si>
  <si>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</si>
  <si>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</si>
  <si>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</si>
  <si>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</si>
  <si>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</si>
  <si>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</si>
  <si>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</si>
  <si>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</si>
  <si>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</si>
  <si>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</si>
  <si>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</si>
  <si>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</si>
  <si>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</si>
  <si>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</si>
  <si>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</si>
  <si>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</si>
  <si>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</si>
  <si>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</si>
  <si>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</si>
  <si>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</si>
  <si>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</si>
  <si>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</si>
  <si>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</si>
  <si>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</si>
  <si>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</si>
  <si>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</si>
  <si>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</si>
  <si>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</si>
  <si>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</si>
  <si>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</si>
  <si>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</si>
  <si>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</si>
  <si>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</si>
  <si>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</si>
  <si>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</si>
  <si>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</si>
  <si>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</si>
  <si>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</si>
  <si>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</si>
  <si>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</si>
  <si>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</si>
  <si>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</si>
  <si>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</si>
  <si>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</si>
  <si>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</si>
  <si>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</si>
  <si>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</si>
  <si>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</si>
  <si>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</si>
  <si>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</si>
  <si>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</si>
  <si>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</si>
  <si>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</si>
  <si>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</si>
  <si>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</si>
  <si>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</si>
  <si>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</si>
  <si>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</si>
  <si>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</si>
  <si>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</si>
  <si>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</si>
  <si>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</si>
  <si>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</si>
  <si>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</si>
  <si>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</si>
  <si>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</si>
  <si>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</si>
  <si>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</si>
  <si>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</si>
  <si>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</si>
  <si>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</si>
  <si>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</si>
  <si>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</si>
  <si>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</si>
  <si>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</si>
  <si>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</si>
  <si>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</si>
  <si>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</si>
  <si>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</si>
  <si>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</si>
  <si>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</si>
  <si>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</si>
  <si>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</si>
  <si>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</si>
  <si>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</si>
  <si>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</si>
  <si>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</si>
  <si>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</si>
  <si>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</si>
  <si>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</si>
  <si>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</si>
  <si>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</si>
  <si>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</si>
  <si>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</si>
  <si>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</si>
  <si>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</si>
  <si>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</si>
  <si>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</si>
  <si>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</si>
  <si>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</si>
  <si>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</si>
  <si>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</si>
  <si>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</si>
  <si>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</si>
  <si>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</si>
  <si>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</si>
  <si>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</si>
  <si>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</si>
  <si>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</si>
  <si>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</si>
  <si>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</si>
  <si>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</si>
  <si>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</si>
  <si>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</si>
  <si>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</si>
  <si>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</si>
  <si>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</si>
  <si>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</si>
  <si>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</si>
  <si>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</si>
  <si>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</si>
  <si>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</si>
  <si>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</si>
  <si>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</si>
  <si>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</si>
  <si>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</si>
  <si>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</si>
  <si>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</si>
  <si>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</si>
  <si>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</si>
  <si>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</si>
  <si>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</si>
  <si>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</si>
  <si>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</si>
  <si>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</si>
  <si>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</si>
  <si>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</si>
  <si>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</si>
  <si>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</si>
  <si>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</si>
  <si>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</si>
  <si>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</si>
  <si>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</si>
  <si>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</si>
  <si>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</si>
  <si>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</si>
  <si>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</si>
  <si>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</si>
  <si>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</si>
  <si>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</si>
  <si>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</si>
  <si>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</si>
  <si>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</si>
  <si>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</si>
  <si>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</si>
  <si>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</si>
  <si>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</si>
  <si>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</si>
  <si>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</si>
  <si>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</si>
  <si>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</si>
  <si>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</si>
  <si>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</si>
  <si>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</si>
  <si>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</si>
  <si>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</si>
  <si>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</si>
  <si>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</si>
  <si>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</si>
  <si>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</si>
  <si>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</si>
  <si>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</si>
  <si>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</si>
  <si>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</si>
  <si>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</si>
  <si>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</si>
  <si>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</si>
  <si>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</si>
  <si>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</si>
  <si>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</si>
  <si>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</si>
  <si>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</si>
  <si>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</si>
  <si>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</si>
  <si>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</si>
  <si>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</si>
  <si>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</si>
  <si>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</si>
  <si>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</si>
  <si>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</si>
  <si>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</si>
  <si>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</si>
  <si>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</si>
  <si>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</si>
  <si>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</si>
  <si>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</si>
  <si>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</si>
  <si>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</si>
  <si>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</si>
  <si>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</si>
  <si>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</si>
  <si>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</si>
  <si>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</si>
  <si>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</si>
  <si>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</si>
  <si>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</si>
  <si>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</si>
  <si>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</si>
  <si>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</si>
  <si>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</si>
  <si>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</si>
  <si>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</si>
  <si>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</si>
  <si>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</si>
  <si>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</si>
  <si>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</si>
  <si>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</si>
  <si>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</si>
  <si>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</si>
  <si>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</si>
  <si>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</si>
  <si>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</si>
  <si>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</si>
  <si>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</si>
  <si>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</si>
  <si>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</si>
  <si>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</si>
  <si>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</si>
  <si>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</si>
  <si>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</si>
  <si>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</si>
  <si>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</si>
  <si>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</si>
  <si>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</si>
  <si>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</si>
  <si>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</si>
  <si>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</si>
  <si>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</si>
  <si>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</si>
  <si>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</si>
  <si>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</si>
  <si>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</si>
  <si>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</si>
  <si>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</si>
  <si>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</si>
  <si>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</si>
  <si>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</si>
  <si>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</si>
  <si>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</si>
  <si>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</si>
  <si>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</si>
  <si>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</si>
  <si>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</si>
  <si>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</si>
  <si>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</si>
  <si>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</si>
  <si>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</si>
  <si>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</si>
  <si>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</si>
  <si>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</si>
  <si>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</si>
  <si>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</si>
  <si>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</si>
  <si>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</si>
  <si>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</si>
  <si>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</si>
  <si>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</si>
  <si>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</si>
  <si>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</si>
  <si>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</si>
  <si>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</si>
  <si>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</si>
  <si>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</si>
  <si>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</si>
  <si>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</si>
  <si>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</si>
  <si>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</si>
  <si>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</si>
  <si>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</si>
  <si>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</si>
  <si>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</si>
  <si>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</si>
  <si>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</si>
  <si>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</si>
  <si>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</si>
  <si>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</si>
  <si>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</si>
  <si>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</si>
  <si>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</si>
  <si>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</si>
  <si>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</si>
  <si>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</si>
  <si>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</si>
  <si>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</si>
  <si>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</si>
  <si>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</si>
  <si>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</si>
  <si>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</si>
  <si>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</si>
  <si>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</si>
  <si>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</si>
  <si>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</si>
  <si>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</si>
  <si>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</si>
  <si>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</si>
  <si>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</si>
  <si>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</si>
  <si>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</si>
  <si>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</si>
  <si>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</si>
  <si>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</si>
  <si>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</si>
  <si>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</si>
  <si>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</si>
  <si>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</si>
  <si>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</si>
  <si>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</si>
  <si>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</si>
  <si>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</si>
  <si>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</si>
  <si>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</si>
  <si>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</si>
  <si>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</si>
  <si>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</si>
  <si>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</si>
  <si>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</si>
  <si>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</si>
  <si>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</si>
  <si>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</si>
  <si>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</si>
  <si>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</si>
  <si>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</si>
  <si>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</si>
  <si>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</si>
  <si>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</si>
  <si>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</si>
  <si>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</si>
  <si>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</si>
  <si>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</si>
  <si>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</si>
  <si>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</si>
  <si>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</si>
  <si>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</si>
  <si>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</si>
  <si>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</si>
  <si>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</si>
  <si>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</si>
  <si>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</si>
  <si>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</si>
  <si>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</si>
  <si>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</si>
  <si>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</si>
  <si>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</si>
  <si>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</si>
  <si>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</si>
  <si>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</si>
  <si>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</si>
  <si>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</si>
  <si>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</si>
  <si>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</si>
  <si>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</si>
  <si>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</si>
  <si>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</si>
  <si>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</si>
  <si>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</si>
  <si>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</si>
  <si>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</si>
  <si>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</si>
  <si>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</si>
  <si>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</si>
  <si>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</si>
  <si>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</si>
  <si>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</si>
  <si>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</si>
  <si>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</si>
  <si>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</si>
  <si>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</si>
  <si>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</si>
  <si>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</si>
  <si>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</si>
  <si>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</si>
  <si>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</si>
  <si>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</si>
  <si>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</si>
  <si>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</si>
  <si>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</si>
  <si>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</si>
  <si>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</si>
  <si>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</si>
  <si>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</si>
  <si>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</si>
  <si>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</si>
  <si>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</si>
  <si>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</si>
  <si>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</si>
  <si>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</si>
  <si>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</si>
  <si>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</si>
  <si>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</si>
  <si>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</si>
  <si>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</si>
  <si>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</si>
  <si>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</si>
  <si>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</si>
  <si>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</si>
  <si>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</si>
  <si>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</si>
  <si>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</si>
  <si>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</si>
  <si>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</si>
  <si>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</si>
  <si>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</si>
  <si>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</si>
  <si>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</si>
  <si>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</si>
  <si>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</si>
  <si>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</si>
  <si>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</si>
  <si>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</si>
  <si>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</si>
  <si>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</si>
  <si>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</si>
  <si>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</si>
  <si>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</si>
  <si>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</si>
  <si>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</si>
  <si>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</si>
  <si>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</si>
  <si>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</si>
  <si>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</si>
  <si>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</si>
  <si>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</si>
  <si>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</si>
  <si>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</si>
  <si>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</si>
  <si>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</si>
  <si>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</si>
  <si>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</si>
  <si>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</si>
  <si>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</si>
  <si>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</si>
  <si>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</si>
  <si>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</si>
  <si>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</si>
  <si>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</si>
  <si>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</si>
  <si>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</si>
  <si>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</si>
  <si>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</si>
  <si>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</si>
  <si>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</si>
  <si>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</si>
  <si>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</si>
  <si>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</si>
  <si>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</si>
  <si>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</si>
  <si>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</si>
  <si>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</si>
  <si>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</si>
  <si>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</si>
  <si>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</si>
  <si>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</si>
  <si>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</si>
  <si>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</si>
  <si>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</si>
  <si>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</si>
  <si>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</si>
  <si>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</si>
  <si>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</si>
  <si>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</si>
  <si>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</si>
  <si>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</si>
  <si>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</si>
  <si>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</si>
  <si>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</si>
  <si>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</si>
  <si>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</si>
  <si>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</si>
  <si>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</si>
  <si>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</si>
  <si>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</si>
  <si>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</si>
  <si>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</si>
  <si>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</si>
  <si>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</si>
  <si>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</si>
  <si>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</si>
  <si>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</si>
  <si>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</si>
  <si>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</si>
  <si>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</si>
  <si>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</si>
  <si>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</si>
  <si>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</si>
  <si>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</si>
  <si>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</si>
  <si>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</si>
  <si>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</si>
  <si>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</si>
  <si>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</si>
  <si>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</si>
  <si>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</si>
  <si>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</si>
  <si>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</si>
  <si>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</si>
  <si>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</si>
  <si>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</si>
  <si>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</si>
  <si>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</si>
  <si>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</si>
  <si>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</si>
  <si>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</si>
  <si>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</si>
  <si>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</si>
  <si>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</si>
  <si>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</si>
  <si>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</si>
  <si>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</si>
  <si>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</si>
  <si>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</si>
  <si>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</si>
  <si>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</si>
  <si>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</si>
  <si>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</si>
  <si>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</si>
  <si>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</si>
  <si>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</si>
  <si>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</si>
  <si>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</si>
  <si>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</si>
  <si>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</si>
  <si>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</si>
  <si>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</si>
  <si>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</si>
  <si>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</si>
  <si>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</si>
  <si>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</si>
  <si>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</si>
  <si>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</si>
  <si>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</si>
  <si>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</si>
  <si>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</si>
  <si>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</si>
  <si>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</si>
  <si>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</si>
  <si>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</si>
  <si>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</si>
  <si>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</si>
  <si>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</si>
  <si>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</si>
  <si>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</si>
  <si>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</si>
  <si>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</si>
  <si>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</si>
  <si>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</si>
  <si>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</si>
  <si>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</si>
  <si>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</si>
  <si>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</si>
  <si>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</si>
  <si>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</si>
  <si>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</si>
  <si>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</si>
  <si>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</si>
  <si>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</si>
  <si>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</si>
  <si>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</si>
  <si>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</si>
  <si>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</si>
  <si>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</si>
  <si>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</si>
  <si>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</si>
  <si>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</si>
  <si>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</si>
  <si>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</si>
  <si>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</si>
  <si>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</si>
  <si>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</si>
  <si>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</si>
  <si>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</si>
  <si>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</si>
  <si>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</si>
  <si>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</si>
  <si>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</si>
  <si>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</si>
  <si>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</si>
  <si>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</si>
  <si>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</si>
  <si>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</si>
  <si>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</si>
  <si>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</si>
  <si>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</si>
  <si>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</si>
  <si>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</si>
  <si>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</si>
  <si>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</si>
  <si>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</si>
  <si>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</si>
  <si>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</si>
  <si>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</si>
  <si>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</si>
  <si>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</si>
  <si>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</si>
  <si>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</si>
  <si>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</si>
  <si>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</si>
  <si>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</si>
  <si>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</si>
  <si>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</si>
  <si>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</si>
  <si>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</si>
  <si>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</si>
  <si>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</si>
  <si>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</si>
  <si>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</si>
  <si>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</si>
  <si>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</si>
  <si>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</si>
  <si>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</si>
  <si>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</si>
  <si>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</si>
  <si>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</si>
  <si>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</si>
  <si>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</si>
  <si>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</si>
  <si>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</si>
  <si>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</si>
  <si>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</si>
  <si>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</si>
  <si>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</si>
  <si>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</si>
  <si>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</si>
  <si>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</si>
  <si>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</si>
  <si>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</si>
  <si>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</si>
  <si>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</si>
  <si>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</si>
  <si>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</si>
  <si>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</si>
  <si>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</si>
  <si>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</si>
  <si>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</si>
  <si>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</si>
  <si>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</si>
  <si>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</si>
  <si>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</si>
  <si>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</si>
  <si>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</si>
  <si>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</si>
  <si>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</si>
  <si>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</si>
  <si>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</si>
  <si>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</si>
  <si>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</si>
  <si>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</si>
  <si>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</si>
  <si>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</si>
  <si>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</si>
  <si>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</si>
  <si>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</si>
  <si>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</si>
  <si>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</si>
  <si>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</si>
  <si>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</si>
  <si>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</si>
  <si>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</si>
  <si>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</si>
  <si>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</si>
  <si>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</si>
  <si>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</si>
  <si>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</si>
  <si>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</si>
  <si>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</si>
  <si>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</si>
  <si>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</si>
  <si>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</si>
  <si>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</si>
  <si>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</si>
  <si>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</si>
  <si>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</si>
  <si>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</si>
  <si>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</si>
  <si>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</si>
  <si>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</si>
  <si>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</si>
  <si>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</si>
  <si>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</si>
  <si>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</si>
  <si>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</si>
  <si>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</si>
  <si>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</si>
  <si>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</si>
  <si>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</si>
  <si>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</si>
  <si>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</si>
  <si>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</si>
  <si>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</si>
  <si>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</si>
  <si>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</si>
  <si>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</si>
  <si>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</si>
  <si>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</si>
  <si>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</si>
  <si>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</si>
  <si>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</si>
  <si>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</si>
  <si>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</si>
  <si>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</si>
  <si>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</si>
  <si>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</si>
  <si>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</si>
  <si>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</si>
  <si>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</si>
  <si>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</si>
  <si>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</si>
  <si>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</si>
  <si>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</si>
  <si>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</si>
  <si>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</si>
  <si>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</si>
  <si>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</si>
  <si>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</si>
  <si>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</si>
  <si>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</si>
  <si>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</si>
  <si>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</si>
  <si>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</si>
  <si>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</si>
  <si>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</si>
  <si>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</si>
  <si>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</si>
  <si>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</si>
  <si>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</si>
  <si>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</si>
  <si>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</si>
  <si>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</si>
  <si>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</si>
  <si>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</si>
  <si>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</si>
  <si>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</si>
  <si>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</si>
  <si>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</si>
  <si>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</si>
  <si>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</si>
  <si>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</si>
  <si>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</si>
  <si>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</si>
  <si>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</si>
  <si>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</si>
  <si>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</si>
  <si>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</si>
  <si>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</si>
  <si>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</si>
  <si>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</si>
  <si>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</si>
  <si>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</si>
  <si>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</si>
  <si>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</si>
  <si>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</si>
  <si>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</si>
  <si>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</si>
  <si>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</si>
  <si>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</si>
  <si>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</si>
  <si>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</si>
  <si>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</si>
  <si>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</si>
  <si>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</si>
  <si>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</si>
  <si>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</si>
  <si>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</si>
  <si>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</si>
  <si>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</si>
  <si>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</si>
  <si>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</si>
  <si>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</si>
  <si>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</si>
  <si>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</si>
  <si>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</si>
  <si>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</si>
  <si>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</si>
  <si>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</si>
  <si>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</si>
  <si>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</si>
  <si>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</si>
  <si>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</si>
  <si>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</si>
  <si>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</si>
  <si>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</si>
  <si>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</si>
  <si>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</si>
  <si>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</si>
  <si>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</si>
  <si>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</si>
  <si>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</si>
  <si>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</si>
  <si>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</si>
  <si>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</si>
  <si>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</si>
  <si>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</si>
  <si>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</si>
  <si>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</si>
  <si>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</si>
  <si>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</si>
  <si>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</si>
  <si>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</si>
  <si>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</si>
  <si>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</si>
  <si>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</si>
  <si>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</si>
  <si>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</si>
  <si>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</si>
  <si>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</si>
  <si>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</si>
  <si>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</si>
  <si>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</si>
  <si>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</si>
  <si>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</si>
  <si>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</si>
  <si>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</si>
  <si>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</si>
  <si>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</si>
  <si>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</si>
  <si>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</si>
  <si>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</si>
  <si>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</si>
  <si>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</si>
  <si>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</si>
  <si>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</si>
  <si>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</si>
  <si>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</si>
  <si>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</si>
  <si>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</si>
  <si>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</si>
  <si>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</si>
  <si>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</si>
  <si>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</si>
  <si>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</si>
  <si>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</si>
  <si>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</si>
  <si>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</si>
  <si>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</si>
  <si>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</si>
  <si>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</si>
  <si>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</si>
  <si>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</si>
  <si>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</si>
  <si>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</si>
  <si>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</si>
  <si>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</si>
  <si>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</si>
  <si>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</si>
  <si>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</si>
  <si>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</si>
  <si>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</si>
  <si>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</si>
  <si>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</si>
  <si>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</si>
  <si>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</si>
  <si>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</si>
  <si>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</si>
  <si>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</si>
  <si>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</si>
  <si>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</si>
  <si>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</si>
  <si>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</si>
  <si>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</si>
  <si>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</si>
  <si>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</si>
  <si>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</si>
  <si>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</si>
  <si>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</si>
  <si>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</si>
  <si>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</si>
  <si>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</si>
  <si>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</si>
  <si>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</si>
  <si>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</si>
  <si>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</si>
  <si>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</si>
  <si>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</si>
  <si>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</si>
  <si>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</si>
  <si>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</si>
  <si>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</si>
  <si>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</si>
  <si>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</si>
  <si>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</si>
  <si>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</si>
  <si>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</si>
  <si>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</si>
  <si>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</si>
  <si>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</si>
  <si>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</si>
  <si>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</si>
  <si>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</si>
  <si>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</si>
  <si>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</si>
  <si>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</si>
  <si>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</si>
  <si>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</si>
  <si>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</si>
  <si>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</si>
  <si>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</si>
  <si>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</si>
  <si>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</si>
  <si>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</si>
  <si>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</si>
  <si>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</si>
  <si>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</si>
  <si>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</si>
  <si>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</si>
  <si>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</si>
  <si>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</si>
  <si>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</si>
  <si>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</si>
  <si>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</si>
  <si>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</si>
  <si>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</si>
  <si>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</si>
  <si>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</si>
  <si>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</si>
  <si>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</si>
  <si>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</si>
  <si>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</si>
  <si>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</si>
  <si>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</si>
  <si>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</si>
  <si>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</si>
  <si>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</si>
  <si>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</si>
  <si>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</si>
  <si>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</si>
  <si>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</si>
  <si>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</si>
  <si>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</si>
  <si>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</si>
  <si>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</si>
  <si>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</si>
  <si>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</si>
  <si>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</si>
  <si>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</si>
  <si>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</si>
  <si>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</si>
  <si>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</si>
  <si>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</si>
  <si>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</si>
  <si>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</si>
  <si>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</si>
  <si>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</si>
  <si>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</si>
  <si>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</si>
  <si>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</si>
  <si>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</si>
  <si>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</si>
  <si>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</si>
  <si>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</si>
  <si>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</si>
  <si>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</si>
  <si>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</si>
  <si>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</si>
  <si>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</si>
  <si>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</si>
  <si>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</si>
  <si>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</si>
  <si>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</si>
  <si>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</si>
  <si>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</si>
  <si>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</si>
  <si>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</si>
  <si>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</si>
  <si>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</si>
  <si>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</si>
  <si>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</si>
  <si>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</si>
  <si>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</si>
  <si>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</si>
  <si>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</si>
  <si>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</si>
  <si>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</si>
  <si>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</si>
  <si>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</si>
  <si>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</si>
  <si>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</si>
  <si>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</si>
  <si>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</si>
  <si>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</si>
  <si>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</si>
  <si>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</si>
  <si>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</si>
  <si>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</si>
  <si>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</si>
  <si>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</si>
  <si>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</si>
  <si>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</si>
  <si>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</si>
  <si>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</si>
  <si>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</si>
  <si>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</si>
  <si>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</si>
  <si>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</si>
  <si>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</si>
  <si>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</si>
  <si>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</si>
  <si>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</si>
  <si>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</si>
  <si>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</si>
  <si>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</si>
  <si>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</si>
  <si>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</si>
  <si>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</si>
  <si>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</si>
  <si>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</si>
  <si>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</si>
  <si>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</si>
  <si>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</si>
  <si>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</si>
  <si>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</si>
  <si>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</si>
  <si>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</si>
  <si>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</si>
  <si>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</si>
  <si>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</si>
  <si>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</si>
  <si>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</si>
  <si>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</si>
  <si>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</si>
  <si>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</si>
  <si>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</si>
  <si>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</si>
  <si>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</si>
  <si>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</si>
  <si>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</si>
  <si>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</si>
  <si>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</si>
  <si>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</si>
  <si>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</si>
  <si>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</si>
  <si>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</si>
  <si>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</si>
  <si>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</si>
  <si>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</si>
  <si>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</si>
  <si>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</si>
  <si>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</si>
  <si>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</si>
  <si>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</si>
  <si>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</si>
  <si>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</si>
  <si>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</si>
  <si>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</si>
  <si>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</si>
  <si>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</si>
  <si>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</si>
  <si>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</si>
  <si>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</si>
  <si>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</si>
  <si>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</si>
  <si>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</si>
  <si>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</si>
  <si>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</si>
  <si>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</si>
  <si>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</si>
  <si>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</si>
  <si>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</si>
  <si>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</si>
  <si>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</si>
  <si>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</si>
  <si>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</si>
  <si>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</si>
  <si>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</si>
  <si>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</si>
  <si>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</si>
  <si>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</si>
  <si>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</si>
  <si>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</si>
  <si>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</si>
  <si>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</si>
  <si>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</si>
  <si>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</si>
  <si>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</si>
  <si>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</si>
  <si>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</si>
  <si>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</si>
  <si>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</si>
  <si>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</si>
  <si>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</si>
  <si>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</si>
  <si>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</si>
  <si>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</si>
  <si>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</si>
  <si>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</si>
  <si>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</si>
  <si>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</si>
  <si>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</si>
  <si>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</si>
  <si>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</si>
  <si>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</si>
  <si>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</si>
  <si>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</si>
  <si>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</si>
  <si>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</si>
  <si>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</si>
  <si>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</si>
  <si>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</si>
  <si>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</si>
  <si>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</si>
  <si>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</si>
  <si>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</si>
  <si>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</si>
  <si>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</si>
  <si>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</si>
  <si>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</si>
  <si>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</si>
  <si>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</si>
  <si>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</si>
  <si>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</si>
  <si>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</si>
  <si>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</si>
  <si>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</si>
  <si>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</si>
  <si>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</si>
  <si>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</si>
  <si>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</si>
  <si>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</si>
  <si>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</si>
  <si>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</si>
  <si>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</si>
  <si>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</si>
  <si>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</si>
  <si>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</si>
  <si>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</si>
  <si>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</si>
  <si>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</si>
  <si>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</si>
  <si>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</si>
  <si>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</si>
  <si>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</si>
  <si>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</si>
  <si>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</si>
  <si>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</si>
  <si>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</si>
  <si>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</si>
  <si>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</si>
  <si>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</si>
  <si>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</si>
  <si>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</si>
  <si>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</si>
  <si>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</si>
  <si>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</si>
  <si>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</si>
  <si>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</si>
  <si>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</si>
  <si>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</si>
  <si>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</si>
  <si>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</si>
  <si>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</si>
  <si>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</si>
  <si>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</si>
  <si>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</si>
  <si>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</si>
  <si>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</si>
  <si>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</si>
  <si>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</si>
  <si>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</si>
  <si>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</si>
  <si>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</si>
  <si>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</si>
  <si>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</si>
  <si>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</si>
  <si>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</si>
  <si>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</si>
  <si>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</si>
  <si>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</si>
  <si>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</si>
  <si>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</si>
  <si>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</si>
  <si>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</si>
  <si>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</si>
  <si>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</si>
  <si>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</si>
  <si>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</si>
  <si>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</si>
  <si>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</si>
  <si>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</si>
  <si>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</si>
  <si>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</si>
  <si>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</si>
  <si>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</si>
  <si>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</si>
  <si>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</si>
  <si>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</si>
  <si>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</si>
  <si>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</si>
  <si>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</si>
  <si>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</si>
  <si>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</si>
  <si>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</si>
  <si>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</si>
  <si>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</si>
  <si>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</si>
  <si>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</si>
  <si>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</si>
  <si>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</si>
  <si>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</si>
  <si>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</si>
  <si>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</si>
  <si>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</si>
  <si>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</si>
  <si>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</si>
  <si>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</si>
  <si>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</si>
  <si>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</si>
  <si>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</si>
  <si>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</si>
  <si>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</si>
  <si>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</si>
  <si>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</si>
  <si>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</si>
  <si>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</si>
  <si>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</si>
  <si>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</si>
  <si>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</si>
  <si>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</si>
  <si>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</si>
  <si>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</si>
  <si>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</si>
  <si>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</si>
  <si>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</si>
  <si>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</si>
  <si>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</si>
  <si>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</si>
  <si>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</si>
  <si>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</si>
  <si>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</si>
  <si>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</si>
  <si>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</si>
  <si>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</si>
  <si>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</si>
  <si>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</si>
  <si>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</si>
  <si>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</si>
  <si>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</si>
  <si>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</si>
  <si>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</si>
  <si>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</si>
  <si>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</si>
  <si>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</si>
  <si>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</si>
  <si>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</si>
  <si>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</si>
  <si>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</si>
  <si>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</si>
  <si>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</si>
  <si>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</si>
  <si>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</si>
  <si>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</si>
  <si>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</si>
  <si>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</si>
  <si>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</si>
  <si>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</si>
  <si>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</si>
  <si>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</si>
  <si>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</si>
  <si>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</si>
  <si>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</si>
  <si>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</si>
  <si>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</si>
  <si>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</si>
  <si>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</si>
  <si>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</si>
  <si>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</si>
  <si>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</si>
  <si>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</si>
  <si>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</si>
  <si>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</si>
  <si>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</si>
  <si>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</si>
  <si>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</si>
  <si>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</si>
  <si>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</si>
  <si>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</si>
  <si>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</si>
  <si>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</si>
  <si>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</si>
  <si>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</si>
  <si>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</si>
  <si>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</si>
  <si>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</si>
  <si>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</si>
  <si>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</si>
  <si>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</si>
  <si>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</si>
  <si>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</si>
  <si>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</si>
  <si>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</si>
  <si>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</si>
  <si>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</si>
  <si>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</si>
  <si>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</si>
  <si>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</si>
  <si>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</si>
  <si>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</si>
  <si>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</si>
  <si>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</si>
  <si>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</si>
  <si>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</si>
  <si>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</si>
  <si>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</si>
  <si>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</si>
  <si>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</si>
  <si>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</si>
  <si>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</si>
  <si>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</si>
  <si>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</si>
  <si>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</si>
  <si>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</si>
  <si>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</si>
  <si>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</si>
  <si>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</si>
  <si>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</si>
  <si>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</si>
  <si>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</si>
  <si>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</si>
  <si>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</si>
  <si>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</si>
  <si>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</si>
  <si>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</si>
  <si>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</si>
  <si>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</si>
  <si>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</si>
  <si>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</si>
  <si>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</si>
  <si>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</si>
  <si>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</si>
  <si>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</si>
  <si>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</si>
  <si>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</si>
  <si>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</si>
  <si>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</si>
  <si>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</si>
  <si>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</si>
  <si>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</si>
  <si>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</si>
  <si>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</si>
  <si>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</si>
  <si>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</si>
  <si>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</si>
  <si>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</si>
  <si>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</si>
  <si>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</si>
  <si>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</si>
  <si>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</si>
  <si>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</si>
  <si>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</si>
  <si>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</si>
  <si>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</si>
  <si>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</si>
  <si>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</si>
  <si>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</si>
  <si>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</si>
  <si>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</si>
  <si>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</si>
  <si>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</si>
  <si>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</si>
  <si>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</si>
  <si>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</si>
  <si>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</si>
  <si>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</si>
  <si>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</si>
  <si>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</si>
  <si>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</si>
  <si>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</si>
  <si>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</si>
  <si>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</si>
  <si>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</si>
  <si>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</si>
  <si>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</si>
  <si>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</si>
  <si>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</si>
  <si>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</si>
  <si>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</si>
  <si>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</si>
  <si>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</si>
  <si>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</si>
  <si>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</si>
  <si>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</si>
  <si>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</si>
  <si>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</si>
  <si>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</si>
  <si>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</si>
  <si>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</si>
  <si>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</si>
  <si>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</si>
  <si>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</si>
  <si>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</si>
  <si>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</si>
  <si>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</si>
  <si>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</si>
  <si>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</si>
  <si>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</si>
  <si>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</si>
  <si>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</si>
  <si>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</si>
  <si>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</si>
  <si>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</si>
  <si>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</si>
  <si>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</si>
  <si>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</si>
  <si>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</si>
  <si>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</si>
  <si>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</si>
  <si>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</si>
  <si>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</si>
  <si>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</si>
  <si>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</si>
  <si>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</si>
  <si>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</si>
  <si>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</si>
  <si>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</si>
  <si>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</si>
  <si>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</si>
  <si>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</si>
  <si>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</si>
  <si>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</si>
  <si>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</si>
  <si>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</si>
  <si>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</si>
  <si>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</si>
  <si>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</si>
  <si>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</si>
  <si>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</si>
  <si>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</si>
  <si>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</si>
  <si>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</si>
  <si>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</si>
  <si>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</si>
  <si>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</si>
  <si>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</si>
  <si>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</si>
  <si>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</si>
  <si>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</si>
  <si>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</si>
  <si>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</si>
  <si>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</si>
  <si>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</si>
  <si>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</si>
  <si>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</si>
  <si>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</si>
  <si>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</si>
  <si>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</si>
  <si>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</si>
  <si>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</si>
  <si>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</si>
  <si>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</si>
  <si>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</si>
  <si>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</si>
  <si>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</si>
  <si>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</si>
  <si>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</si>
  <si>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</si>
  <si>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</si>
  <si>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</si>
  <si>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</si>
  <si>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</si>
  <si>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</si>
  <si>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</si>
  <si>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</si>
  <si>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</si>
  <si>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</si>
  <si>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</si>
  <si>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</si>
  <si>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</si>
  <si>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</si>
  <si>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</si>
  <si>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</si>
  <si>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</si>
  <si>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</si>
  <si>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</si>
  <si>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</si>
  <si>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</si>
  <si>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</si>
  <si>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</si>
  <si>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</si>
  <si>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</si>
  <si>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</si>
  <si>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</si>
  <si>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</si>
  <si>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</si>
  <si>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</si>
  <si>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</si>
  <si>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</si>
  <si>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</si>
  <si>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</si>
  <si>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</si>
  <si>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</si>
  <si>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</si>
  <si>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</si>
  <si>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</si>
  <si>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</si>
  <si>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</si>
  <si>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</si>
  <si>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</si>
  <si>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</si>
  <si>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</si>
  <si>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</si>
  <si>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</si>
  <si>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</si>
  <si>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</si>
  <si>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</si>
  <si>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</si>
  <si>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</si>
  <si>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</si>
  <si>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</si>
  <si>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</si>
  <si>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</si>
  <si>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</si>
  <si>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</si>
  <si>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</si>
  <si>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</si>
  <si>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</si>
  <si>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</si>
  <si>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</si>
  <si>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</si>
  <si>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</si>
  <si>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</si>
  <si>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</si>
  <si>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</si>
  <si>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</si>
  <si>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</si>
  <si>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</si>
  <si>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</si>
  <si>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</si>
  <si>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</si>
  <si>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</si>
  <si>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</si>
  <si>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</si>
  <si>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</si>
  <si>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</si>
  <si>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</si>
  <si>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</si>
  <si>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</si>
  <si>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</si>
  <si>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</si>
  <si>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</si>
  <si>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</si>
  <si>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</si>
  <si>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</si>
  <si>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</si>
  <si>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</si>
  <si>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</si>
  <si>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</si>
  <si>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</si>
  <si>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</si>
  <si>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</si>
  <si>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</si>
  <si>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</si>
  <si>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</si>
  <si>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</si>
  <si>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</si>
  <si>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</si>
  <si>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</si>
  <si>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</si>
  <si>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</si>
  <si>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</si>
  <si>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</si>
  <si>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</si>
  <si>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</si>
  <si>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</si>
  <si>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</si>
  <si>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</si>
  <si>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</si>
  <si>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</si>
  <si>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</si>
  <si>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</si>
  <si>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</si>
  <si>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</si>
  <si>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</si>
  <si>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</si>
  <si>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</si>
  <si>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</si>
  <si>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</si>
  <si>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</si>
  <si>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</si>
  <si>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</si>
  <si>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</si>
  <si>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</si>
  <si>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</si>
  <si>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</si>
  <si>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</si>
  <si>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</si>
  <si>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</si>
  <si>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</si>
  <si>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</si>
  <si>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</si>
  <si>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</si>
  <si>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</si>
  <si>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</si>
  <si>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</si>
  <si>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</si>
  <si>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</si>
  <si>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</si>
  <si>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</si>
  <si>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</si>
  <si>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</si>
  <si>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</si>
  <si>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</si>
  <si>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</si>
  <si>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</si>
  <si>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</si>
  <si>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</si>
  <si>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</si>
  <si>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</si>
  <si>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</si>
  <si>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</si>
  <si>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</si>
  <si>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</si>
  <si>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</si>
  <si>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</si>
  <si>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</si>
  <si>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</si>
  <si>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</si>
  <si>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</si>
  <si>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</si>
  <si>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</si>
  <si>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</si>
  <si>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</si>
  <si>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</si>
  <si>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</si>
  <si>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</si>
  <si>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</si>
  <si>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</si>
  <si>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</si>
  <si>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</si>
  <si>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</si>
  <si>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</si>
  <si>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</si>
  <si>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</si>
  <si>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</si>
  <si>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</si>
  <si>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</si>
  <si>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</si>
  <si>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</si>
  <si>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</si>
  <si>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</si>
  <si>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</si>
  <si>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</si>
  <si>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</si>
  <si>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</si>
  <si>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</si>
  <si>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</si>
  <si>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</si>
  <si>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</si>
  <si>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</si>
  <si>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</si>
  <si>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</si>
  <si>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</si>
  <si>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</si>
  <si>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</si>
  <si>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</si>
  <si>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</si>
  <si>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</si>
  <si>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</si>
  <si>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</si>
  <si>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</si>
  <si>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</si>
  <si>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</si>
  <si>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</si>
  <si>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</si>
  <si>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</si>
  <si>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</si>
  <si>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</si>
  <si>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</si>
  <si>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</si>
  <si>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</si>
  <si>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</si>
  <si>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</si>
  <si>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</si>
  <si>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</si>
  <si>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</si>
  <si>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</si>
  <si>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</si>
  <si>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</si>
  <si>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</si>
  <si>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</si>
  <si>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</si>
  <si>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</si>
  <si>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</si>
  <si>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</si>
  <si>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</si>
  <si>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</si>
  <si>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</si>
  <si>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</si>
  <si>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</si>
  <si>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</si>
  <si>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</si>
  <si>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</si>
  <si>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</si>
  <si>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</si>
  <si>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</si>
  <si>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</si>
  <si>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</si>
  <si>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</si>
  <si>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</si>
  <si>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</si>
  <si>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</si>
  <si>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</si>
  <si>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</si>
  <si>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</si>
  <si>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</si>
  <si>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</si>
  <si>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</si>
  <si>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</si>
  <si>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</si>
  <si>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</si>
  <si>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</si>
  <si>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</si>
  <si>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</si>
  <si>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</si>
  <si>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</si>
  <si>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</si>
  <si>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</si>
  <si>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</si>
  <si>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</si>
  <si>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</si>
  <si>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</si>
  <si>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</si>
  <si>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</si>
  <si>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</si>
  <si>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</si>
  <si>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</si>
  <si>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</si>
  <si>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</si>
  <si>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</si>
  <si>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</si>
  <si>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</si>
  <si>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</si>
  <si>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</si>
  <si>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</si>
  <si>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</si>
  <si>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</si>
  <si>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</si>
  <si>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</si>
  <si>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</si>
  <si>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</si>
  <si>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</si>
  <si>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</si>
  <si>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</si>
  <si>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</si>
  <si>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</si>
  <si>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</si>
  <si>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</si>
  <si>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</si>
  <si>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</si>
  <si>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</si>
  <si>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</si>
  <si>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</si>
  <si>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</si>
  <si>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</si>
  <si>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</si>
  <si>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</si>
  <si>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</si>
  <si>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</si>
  <si>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</si>
  <si>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</si>
  <si>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</si>
  <si>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</si>
  <si>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</si>
  <si>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</si>
  <si>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</si>
  <si>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</si>
  <si>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</si>
  <si>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</si>
  <si>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</si>
  <si>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</si>
  <si>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</si>
  <si>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</si>
  <si>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</si>
  <si>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</si>
  <si>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</si>
  <si>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</si>
  <si>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</si>
  <si>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</si>
  <si>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</si>
  <si>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</si>
  <si>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</si>
  <si>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</si>
  <si>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</si>
  <si>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</si>
  <si>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</si>
  <si>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</si>
  <si>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</si>
  <si>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</si>
  <si>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</si>
  <si>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</si>
  <si>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</si>
  <si>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</si>
  <si>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</si>
  <si>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</si>
  <si>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</si>
  <si>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</si>
  <si>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</si>
  <si>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</si>
  <si>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</si>
  <si>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</si>
  <si>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</si>
  <si>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</si>
  <si>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</si>
  <si>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</si>
  <si>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</si>
  <si>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</si>
  <si>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</si>
  <si>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</si>
  <si>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</si>
  <si>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</si>
  <si>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</si>
  <si>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</si>
  <si>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</si>
  <si>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</si>
  <si>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</si>
  <si>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</si>
  <si>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</si>
  <si>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</si>
  <si>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</si>
  <si>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</si>
  <si>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</si>
  <si>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</si>
  <si>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</si>
  <si>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</si>
  <si>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</si>
  <si>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</si>
  <si>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</si>
  <si>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</si>
  <si>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</si>
  <si>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</si>
  <si>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</si>
  <si>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</si>
  <si>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</si>
  <si>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</si>
  <si>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</si>
  <si>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</si>
  <si>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</si>
  <si>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</si>
  <si>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</si>
  <si>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</si>
  <si>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</si>
  <si>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</si>
  <si>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</si>
  <si>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</si>
  <si>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</si>
  <si>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</si>
  <si>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</si>
  <si>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</si>
  <si>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</si>
  <si>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</si>
  <si>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</si>
  <si>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</si>
  <si>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</si>
  <si>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</si>
  <si>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</si>
  <si>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</si>
  <si>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</si>
  <si>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</si>
  <si>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</si>
  <si>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</si>
  <si>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</si>
  <si>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</si>
  <si>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</si>
  <si>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</si>
  <si>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</si>
  <si>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</si>
  <si>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</si>
  <si>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</si>
  <si>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</si>
  <si>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</si>
  <si>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</si>
  <si>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</si>
  <si>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</si>
  <si>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</si>
  <si>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</si>
  <si>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</si>
  <si>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</si>
  <si>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</si>
  <si>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</si>
  <si>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</si>
  <si>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</si>
  <si>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</si>
  <si>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</si>
  <si>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</si>
  <si>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</si>
  <si>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</si>
  <si>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</si>
  <si>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</si>
  <si>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</si>
  <si>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</si>
  <si>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</si>
  <si>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</si>
  <si>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</si>
  <si>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</si>
  <si>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</si>
  <si>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</si>
  <si>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</si>
  <si>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</si>
  <si>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</si>
  <si>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</si>
  <si>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</si>
  <si>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</si>
  <si>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</si>
  <si>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</si>
  <si>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</si>
  <si>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</si>
  <si>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</si>
  <si>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</si>
  <si>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</si>
  <si>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</si>
  <si>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</si>
  <si>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</si>
  <si>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</si>
  <si>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</si>
  <si>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</si>
  <si>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</si>
  <si>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</si>
  <si>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</si>
  <si>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</si>
  <si>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</si>
  <si>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</si>
  <si>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</si>
  <si>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</si>
  <si>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</si>
  <si>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</si>
  <si>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</si>
  <si>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</si>
  <si>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</si>
  <si>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</si>
  <si>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</si>
  <si>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</si>
  <si>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</si>
  <si>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</si>
  <si>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</si>
  <si>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</si>
  <si>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</si>
  <si>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</si>
  <si>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</si>
  <si>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</si>
  <si>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</si>
  <si>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</si>
  <si>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</si>
  <si>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</si>
  <si>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</si>
  <si>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</si>
  <si>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</si>
  <si>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</si>
  <si>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</si>
  <si>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</si>
  <si>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</si>
  <si>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</si>
  <si>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</si>
  <si>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</si>
  <si>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</si>
  <si>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</si>
  <si>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</si>
  <si>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</si>
  <si>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</si>
  <si>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</si>
  <si>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</si>
  <si>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</si>
  <si>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</si>
  <si>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</si>
  <si>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</si>
  <si>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</si>
  <si>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</si>
  <si>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</si>
  <si>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</si>
  <si>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</si>
  <si>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</si>
  <si>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</si>
  <si>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</si>
  <si>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</si>
  <si>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</si>
  <si>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</si>
  <si>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</si>
  <si>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</si>
  <si>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</si>
  <si>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</si>
  <si>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</si>
  <si>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</si>
  <si>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</si>
  <si>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</si>
  <si>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</si>
  <si>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</si>
  <si>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</si>
  <si>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</si>
  <si>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</si>
  <si>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</si>
  <si>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</si>
  <si>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</si>
  <si>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</si>
  <si>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</si>
  <si>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</si>
  <si>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</si>
  <si>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</si>
  <si>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</si>
  <si>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</si>
  <si>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</si>
  <si>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</si>
  <si>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</si>
  <si>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</si>
  <si>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</si>
  <si>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</si>
  <si>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</si>
  <si>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</si>
  <si>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</si>
  <si>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</si>
  <si>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</si>
  <si>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</si>
  <si>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</si>
  <si>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</si>
  <si>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</si>
  <si>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</si>
  <si>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</si>
  <si>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</si>
  <si>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</si>
  <si>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</si>
  <si>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</si>
  <si>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</si>
  <si>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</si>
  <si>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</si>
  <si>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</si>
  <si>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</si>
  <si>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</si>
  <si>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</si>
  <si>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</si>
  <si>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</si>
  <si>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</si>
  <si>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</si>
  <si>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</si>
  <si>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</si>
  <si>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</si>
  <si>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</si>
  <si>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</si>
  <si>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</si>
  <si>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</si>
  <si>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</si>
  <si>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</si>
  <si>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</si>
  <si>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</si>
  <si>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</si>
  <si>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</si>
  <si>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</si>
  <si>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</si>
  <si>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</si>
  <si>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</si>
  <si>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</si>
  <si>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</si>
  <si>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</si>
  <si>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</si>
  <si>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</si>
  <si>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</si>
  <si>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</si>
  <si>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</si>
  <si>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</si>
  <si>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</si>
  <si>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</si>
  <si>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</si>
  <si>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</si>
  <si>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</si>
  <si>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</si>
  <si>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</si>
  <si>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</si>
  <si>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</si>
  <si>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</si>
  <si>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</si>
  <si>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</si>
  <si>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</si>
  <si>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</si>
  <si>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</si>
  <si>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</si>
  <si>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</si>
  <si>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</si>
  <si>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</si>
  <si>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</si>
  <si>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</si>
  <si>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</si>
  <si>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</si>
  <si>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</si>
  <si>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</si>
  <si>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</si>
  <si>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</si>
  <si>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</si>
  <si>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</si>
  <si>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</si>
  <si>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</si>
  <si>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</si>
  <si>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</si>
  <si>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</si>
  <si>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</si>
  <si>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</si>
  <si>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</si>
  <si>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</si>
  <si>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</si>
  <si>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</si>
  <si>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</si>
  <si>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</si>
  <si>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</si>
  <si>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</si>
  <si>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</si>
  <si>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</si>
  <si>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</si>
  <si>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</si>
  <si>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</si>
  <si>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</si>
  <si>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</si>
  <si>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</si>
  <si>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</si>
  <si>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</si>
  <si>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</si>
  <si>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</si>
  <si>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</si>
  <si>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</si>
  <si>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</si>
  <si>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</si>
  <si>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</si>
  <si>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</si>
  <si>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</si>
  <si>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</si>
  <si>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</si>
  <si>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</si>
  <si>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</si>
  <si>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</si>
  <si>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</si>
  <si>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</si>
  <si>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</si>
  <si>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</si>
  <si>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</si>
  <si>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</si>
  <si>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</si>
  <si>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</si>
  <si>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</si>
  <si>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</si>
  <si>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</si>
  <si>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</si>
  <si>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</si>
  <si>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</si>
  <si>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</si>
  <si>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</si>
  <si>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</si>
  <si>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</si>
  <si>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</si>
  <si>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</si>
  <si>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</si>
  <si>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</si>
  <si>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</si>
  <si>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</si>
  <si>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</si>
  <si>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</si>
  <si>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</si>
  <si>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</si>
  <si>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</si>
  <si>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</si>
  <si>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</si>
  <si>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</si>
  <si>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</si>
  <si>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</si>
  <si>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</si>
  <si>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</si>
  <si>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</si>
  <si>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</si>
  <si>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</si>
  <si>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</si>
  <si>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</si>
  <si>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</si>
  <si>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</si>
  <si>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</si>
  <si>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</si>
  <si>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</si>
  <si>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</si>
  <si>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</si>
  <si>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</si>
  <si>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</si>
  <si>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</si>
  <si>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</si>
  <si>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</si>
  <si>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</si>
  <si>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</si>
  <si>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</si>
  <si>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</si>
  <si>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</si>
  <si>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</si>
  <si>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</si>
  <si>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</si>
  <si>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</si>
  <si>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</si>
  <si>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</si>
  <si>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</si>
  <si>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</si>
  <si>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</si>
  <si>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</si>
  <si>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</si>
  <si>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</si>
  <si>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</si>
  <si>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</si>
  <si>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</si>
  <si>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</si>
  <si>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</si>
  <si>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</si>
  <si>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</si>
  <si>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</si>
  <si>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</si>
  <si>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</si>
  <si>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</si>
  <si>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</si>
  <si>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</si>
  <si>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</si>
  <si>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</si>
  <si>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</si>
  <si>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</si>
  <si>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</si>
  <si>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</si>
  <si>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</si>
  <si>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</si>
  <si>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</si>
  <si>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</si>
  <si>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</si>
  <si>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</si>
  <si>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</si>
  <si>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</si>
  <si>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</si>
  <si>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</si>
  <si>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</si>
  <si>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</si>
  <si>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</si>
  <si>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</si>
  <si>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</si>
  <si>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</si>
  <si>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</si>
  <si>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</si>
  <si>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</si>
  <si>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</si>
  <si>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</si>
  <si>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</si>
  <si>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</si>
  <si>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</si>
  <si>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</si>
  <si>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</si>
  <si>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</si>
  <si>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</si>
  <si>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</si>
  <si>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</si>
  <si>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</si>
  <si>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</si>
  <si>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</si>
  <si>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</si>
  <si>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</si>
  <si>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</si>
  <si>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</si>
  <si>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</si>
  <si>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</si>
  <si>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</si>
  <si>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</si>
  <si>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</si>
  <si>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</si>
  <si>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</si>
  <si>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</si>
  <si>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</si>
  <si>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</si>
  <si>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</si>
  <si>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</si>
  <si>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</si>
  <si>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</si>
  <si>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</si>
  <si>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</si>
  <si>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</si>
  <si>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</si>
  <si>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</si>
  <si>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</si>
  <si>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</si>
  <si>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</si>
  <si>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</si>
  <si>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</si>
  <si>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</si>
  <si>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</si>
  <si>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</si>
  <si>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</si>
  <si>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</si>
  <si>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</si>
  <si>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</si>
  <si>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</si>
  <si>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</si>
  <si>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</si>
  <si>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</si>
  <si>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</si>
  <si>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</si>
  <si>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</si>
  <si>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</si>
  <si>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</si>
  <si>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</si>
  <si>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</si>
  <si>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</si>
  <si>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</si>
  <si>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</si>
  <si>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</si>
  <si>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</si>
  <si>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</si>
  <si>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</si>
  <si>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</si>
  <si>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</si>
  <si>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</si>
  <si>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</si>
  <si>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</si>
  <si>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</si>
  <si>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</si>
  <si>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</si>
  <si>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</si>
  <si>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</si>
  <si>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</si>
  <si>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</si>
  <si>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</si>
  <si>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</si>
  <si>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</si>
  <si>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</si>
  <si>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</si>
  <si>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</si>
  <si>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</si>
  <si>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</si>
  <si>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</si>
  <si>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</si>
  <si>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</si>
  <si>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</si>
  <si>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</si>
  <si>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</si>
  <si>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</si>
  <si>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</si>
  <si>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</si>
  <si>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</si>
  <si>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</si>
  <si>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</si>
  <si>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</si>
  <si>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</si>
  <si>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</si>
  <si>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</si>
  <si>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</si>
  <si>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</si>
  <si>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</si>
  <si>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</si>
  <si>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</si>
  <si>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</si>
  <si>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</si>
  <si>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</si>
  <si>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</si>
  <si>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</si>
  <si>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</si>
  <si>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</si>
  <si>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</si>
  <si>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</si>
  <si>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</si>
  <si>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</si>
  <si>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</si>
  <si>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</si>
  <si>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</si>
  <si>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</si>
  <si>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</si>
  <si>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</si>
  <si>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</si>
  <si>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</si>
  <si>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</si>
  <si>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</si>
  <si>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</si>
  <si>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</si>
  <si>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</si>
  <si>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</si>
  <si>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</si>
  <si>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</si>
  <si>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</si>
  <si>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</si>
  <si>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</si>
  <si>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</si>
  <si>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</si>
  <si>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</si>
  <si>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</si>
  <si>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</si>
  <si>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</si>
  <si>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</si>
  <si>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</si>
  <si>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</si>
  <si>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</si>
  <si>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</si>
  <si>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</si>
  <si>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</si>
  <si>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</si>
  <si>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</si>
  <si>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</si>
  <si>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</si>
  <si>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</si>
  <si>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</si>
  <si>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</si>
  <si>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</si>
  <si>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</si>
  <si>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</si>
  <si>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</si>
  <si>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</si>
  <si>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</si>
  <si>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</si>
  <si>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</si>
  <si>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</si>
  <si>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</si>
  <si>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</si>
  <si>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</si>
  <si>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</si>
  <si>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</si>
  <si>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</si>
  <si>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</si>
  <si>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</si>
  <si>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</si>
  <si>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</si>
  <si>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</si>
  <si>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</si>
  <si>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</si>
  <si>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</si>
  <si>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</si>
  <si>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</si>
  <si>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</si>
  <si>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</si>
  <si>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</si>
  <si>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</si>
  <si>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</si>
  <si>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</si>
  <si>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</si>
  <si>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</si>
  <si>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</si>
  <si>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</si>
  <si>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</si>
  <si>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</si>
  <si>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</si>
  <si>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</si>
  <si>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</si>
  <si>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</si>
  <si>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</si>
  <si>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</si>
  <si>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</si>
  <si>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</si>
  <si>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</si>
  <si>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</si>
  <si>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</si>
  <si>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</si>
  <si>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</si>
  <si>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</si>
  <si>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</si>
  <si>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</si>
  <si>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</si>
  <si>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</si>
  <si>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</si>
  <si>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</si>
  <si>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</si>
  <si>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</si>
  <si>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</si>
  <si>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</si>
  <si>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</si>
  <si>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</si>
  <si>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</si>
  <si>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</si>
  <si>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</si>
  <si>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</si>
  <si>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</si>
  <si>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</si>
  <si>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</si>
  <si>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</si>
  <si>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</si>
  <si>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</si>
  <si>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</si>
  <si>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</si>
  <si>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</si>
  <si>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</si>
  <si>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</si>
  <si>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</si>
  <si>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</si>
  <si>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</si>
  <si>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</si>
  <si>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</si>
  <si>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</si>
  <si>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</si>
  <si>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</si>
  <si>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</si>
  <si>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</si>
  <si>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</si>
  <si>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</si>
  <si>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</si>
  <si>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</si>
  <si>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</si>
  <si>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</si>
  <si>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</si>
  <si>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</si>
  <si>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</si>
  <si>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</si>
  <si>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</si>
  <si>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</si>
  <si>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</si>
  <si>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</si>
  <si>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</si>
  <si>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</si>
  <si>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</si>
  <si>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</si>
  <si>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</si>
  <si>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</si>
  <si>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</si>
  <si>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</si>
  <si>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</si>
  <si>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</si>
  <si>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</si>
  <si>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</si>
  <si>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</si>
  <si>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</si>
  <si>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</si>
  <si>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</si>
  <si>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</si>
  <si>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</si>
  <si>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</si>
  <si>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</si>
  <si>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</si>
  <si>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</si>
  <si>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</si>
  <si>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</si>
  <si>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</si>
  <si>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</si>
  <si>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</si>
  <si>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</si>
  <si>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</si>
  <si>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</si>
  <si>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</si>
  <si>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</si>
  <si>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</si>
  <si>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</si>
  <si>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</si>
  <si>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</si>
  <si>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</si>
  <si>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</si>
  <si>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</si>
  <si>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</si>
  <si>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</si>
  <si>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</si>
  <si>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</si>
  <si>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</si>
  <si>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</si>
  <si>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</si>
  <si>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</si>
  <si>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</si>
  <si>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</si>
  <si>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</si>
  <si>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</si>
  <si>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</si>
  <si>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</si>
  <si>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</si>
  <si>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</si>
  <si>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</si>
  <si>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</si>
  <si>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</si>
  <si>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</si>
  <si>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</si>
  <si>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</si>
  <si>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</si>
  <si>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</si>
  <si>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</si>
  <si>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</si>
  <si>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</si>
  <si>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</si>
  <si>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</si>
  <si>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</si>
  <si>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</si>
  <si>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</si>
  <si>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</si>
  <si>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</si>
  <si>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</si>
  <si>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</si>
  <si>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</si>
  <si>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</si>
  <si>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</si>
  <si>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</si>
  <si>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</si>
  <si>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</si>
  <si>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</si>
  <si>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</si>
  <si>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</si>
  <si>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</si>
  <si>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</si>
  <si>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</si>
  <si>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</si>
  <si>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</si>
  <si>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</si>
  <si>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</si>
  <si>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</si>
  <si>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</si>
  <si>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</si>
  <si>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</si>
  <si>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</si>
  <si>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</si>
  <si>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</si>
  <si>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</si>
  <si>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</si>
  <si>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</si>
  <si>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</si>
  <si>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</si>
  <si>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</si>
  <si>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</si>
  <si>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</si>
  <si>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</si>
  <si>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</si>
  <si>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</si>
  <si>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</si>
  <si>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</si>
  <si>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</si>
  <si>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</si>
  <si>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</si>
  <si>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</si>
  <si>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</si>
  <si>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</si>
  <si>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</si>
  <si>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</si>
  <si>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</si>
  <si>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</si>
  <si>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</si>
  <si>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</si>
  <si>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</si>
  <si>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</si>
  <si>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</si>
  <si>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</si>
  <si>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</si>
  <si>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</si>
  <si>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</si>
  <si>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</si>
  <si>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</si>
  <si>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</si>
  <si>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</si>
  <si>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</si>
  <si>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</si>
  <si>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</si>
  <si>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</si>
  <si>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</si>
  <si>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</si>
  <si>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</si>
  <si>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</si>
  <si>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</si>
  <si>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</si>
  <si>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</si>
  <si>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</si>
  <si>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</si>
  <si>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</si>
  <si>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</si>
  <si>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</si>
  <si>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</si>
  <si>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</si>
  <si>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</si>
  <si>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</si>
  <si>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</si>
  <si>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</si>
  <si>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</si>
  <si>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</si>
  <si>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</si>
  <si>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</si>
  <si>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</si>
  <si>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</si>
  <si>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</si>
  <si>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</si>
  <si>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</si>
  <si>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</si>
  <si>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</si>
  <si>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</si>
  <si>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</si>
  <si>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</si>
  <si>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</si>
  <si>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</si>
  <si>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</si>
  <si>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</si>
  <si>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</si>
  <si>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</si>
  <si>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</si>
  <si>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</si>
  <si>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</si>
  <si>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</si>
  <si>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</si>
  <si>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</si>
  <si>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</si>
  <si>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</si>
  <si>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</si>
  <si>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</si>
  <si>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</si>
  <si>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</si>
  <si>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</si>
  <si>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</si>
  <si>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</si>
  <si>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</si>
  <si>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</si>
  <si>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</si>
  <si>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</si>
  <si>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</si>
  <si>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</si>
  <si>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</si>
  <si>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</si>
  <si>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</si>
  <si>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</si>
  <si>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</si>
  <si>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</si>
  <si>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</si>
  <si>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</si>
  <si>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</si>
  <si>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</si>
  <si>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</si>
  <si>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</si>
  <si>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</si>
  <si>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</si>
  <si>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</si>
  <si>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</si>
  <si>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</si>
  <si>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</si>
  <si>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</si>
  <si>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</si>
  <si>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</si>
  <si>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</si>
  <si>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</si>
  <si>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</si>
  <si>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</si>
  <si>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</si>
  <si>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</si>
  <si>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</si>
  <si>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</si>
  <si>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</si>
  <si>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</si>
  <si>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</si>
  <si>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</si>
  <si>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</si>
  <si>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</si>
  <si>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</si>
  <si>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</si>
  <si>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</si>
  <si>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</si>
  <si>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</si>
  <si>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</si>
  <si>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</si>
  <si>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</si>
  <si>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</si>
  <si>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</si>
  <si>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</si>
  <si>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</si>
  <si>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</si>
  <si>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</si>
  <si>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</si>
  <si>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</si>
  <si>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</si>
  <si>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</si>
  <si>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</si>
  <si>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</si>
  <si>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</si>
  <si>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</si>
  <si>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</si>
  <si>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</si>
  <si>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</si>
  <si>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</si>
  <si>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</si>
  <si>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</si>
  <si>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</si>
  <si>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</si>
  <si>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</si>
  <si>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</si>
  <si>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</si>
  <si>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</si>
  <si>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</si>
  <si>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</si>
  <si>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</si>
  <si>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</si>
  <si>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</si>
  <si>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</si>
  <si>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</si>
  <si>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</si>
  <si>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</si>
  <si>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</si>
  <si>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</si>
  <si>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</si>
  <si>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</si>
  <si>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</si>
  <si>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</si>
  <si>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</si>
  <si>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</si>
  <si>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</si>
  <si>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</si>
  <si>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</si>
  <si>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</si>
  <si>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</si>
  <si>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</si>
  <si>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</si>
  <si>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</si>
  <si>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</si>
  <si>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</si>
  <si>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</si>
  <si>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</si>
  <si>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</si>
  <si>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</si>
  <si>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</si>
  <si>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</si>
  <si>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</si>
  <si>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</si>
  <si>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</si>
  <si>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</si>
  <si>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</si>
  <si>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</si>
  <si>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</si>
  <si>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</si>
  <si>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</si>
  <si>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</si>
  <si>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</si>
  <si>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</si>
  <si>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</si>
  <si>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</si>
  <si>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</si>
  <si>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</si>
  <si>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</si>
  <si>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</si>
  <si>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</si>
  <si>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</si>
  <si>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</si>
  <si>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</si>
  <si>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</si>
  <si>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</si>
  <si>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</si>
  <si>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</si>
  <si>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</si>
  <si>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</si>
  <si>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</si>
  <si>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</si>
  <si>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</si>
  <si>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</si>
  <si>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</si>
  <si>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</si>
  <si>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</si>
  <si>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</si>
  <si>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</si>
  <si>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</si>
  <si>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</si>
  <si>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</si>
  <si>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</si>
  <si>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</si>
  <si>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</si>
  <si>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</si>
  <si>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</si>
  <si>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</si>
  <si>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</si>
  <si>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</si>
  <si>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</si>
  <si>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</si>
  <si>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</si>
  <si>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</si>
  <si>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</si>
  <si>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</si>
  <si>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</si>
  <si>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</si>
  <si>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</si>
  <si>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</si>
  <si>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</si>
  <si>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</si>
  <si>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</si>
  <si>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</si>
  <si>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</si>
  <si>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</si>
  <si>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</si>
  <si>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</si>
  <si>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</si>
  <si>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</si>
  <si>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</si>
  <si>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</si>
  <si>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</si>
  <si>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</si>
  <si>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</si>
  <si>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</si>
  <si>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</si>
  <si>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</si>
  <si>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</si>
  <si>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</si>
  <si>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</si>
  <si>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</si>
  <si>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</si>
  <si>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</si>
  <si>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</si>
  <si>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</si>
  <si>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</si>
  <si>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</si>
  <si>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</si>
  <si>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</si>
  <si>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</si>
  <si>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</si>
  <si>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</si>
  <si>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</si>
  <si>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</si>
  <si>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</si>
  <si>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</si>
  <si>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</si>
  <si>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</si>
  <si>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</si>
  <si>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</si>
  <si>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</si>
  <si>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</si>
  <si>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</si>
  <si>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</si>
  <si>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</si>
  <si>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</si>
  <si>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</si>
  <si>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</si>
  <si>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</si>
  <si>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</si>
  <si>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</si>
  <si>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</si>
  <si>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</si>
  <si>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</si>
  <si>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</si>
  <si>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</si>
  <si>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</si>
  <si>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</si>
  <si>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</si>
  <si>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</si>
  <si>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</si>
  <si>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</si>
  <si>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</si>
  <si>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</si>
  <si>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</si>
  <si>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</si>
  <si>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</si>
  <si>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</si>
  <si>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</si>
  <si>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</si>
  <si>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</si>
  <si>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</si>
  <si>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</si>
  <si>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</si>
  <si>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</si>
  <si>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</si>
  <si>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</si>
  <si>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</si>
  <si>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</si>
  <si>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</si>
  <si>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</si>
  <si>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</si>
  <si>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</si>
  <si>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</si>
  <si>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</si>
  <si>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</si>
  <si>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</si>
  <si>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</si>
  <si>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</si>
  <si>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</si>
  <si>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</si>
  <si>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</si>
  <si>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</si>
  <si>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</si>
  <si>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</si>
  <si>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</si>
  <si>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</si>
  <si>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</si>
  <si>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</si>
  <si>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</si>
  <si>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</si>
  <si>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</si>
  <si>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</si>
  <si>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</si>
  <si>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</si>
  <si>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</si>
  <si>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</si>
  <si>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</si>
  <si>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</si>
  <si>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</si>
  <si>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</si>
  <si>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</si>
  <si>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</si>
  <si>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</si>
  <si>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</si>
  <si>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</si>
  <si>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</si>
  <si>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</si>
  <si>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</si>
  <si>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</si>
  <si>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</si>
  <si>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</si>
  <si>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</si>
  <si>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</si>
  <si>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</si>
  <si>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</si>
  <si>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</si>
  <si>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</si>
  <si>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</si>
  <si>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</si>
  <si>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</si>
  <si>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</si>
  <si>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</si>
  <si>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</si>
  <si>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</si>
  <si>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</si>
  <si>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</si>
  <si>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</si>
  <si>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</si>
  <si>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</si>
  <si>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</si>
  <si>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</si>
  <si>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</si>
  <si>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</si>
  <si>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</si>
  <si>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</si>
  <si>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</si>
  <si>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</si>
  <si>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</si>
  <si>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</si>
  <si>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</si>
  <si>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</si>
  <si>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</si>
  <si>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</si>
  <si>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</si>
  <si>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</si>
  <si>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</si>
  <si>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</si>
  <si>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</si>
  <si>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</si>
  <si>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</si>
  <si>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</si>
  <si>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</si>
  <si>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</si>
  <si>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</si>
  <si>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</si>
  <si>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</si>
  <si>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</si>
  <si>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</si>
  <si>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</si>
  <si>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</si>
  <si>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</si>
  <si>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</si>
  <si>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</si>
  <si>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</si>
  <si>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</si>
  <si>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</si>
  <si>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</si>
  <si>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</si>
  <si>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</si>
  <si>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</si>
  <si>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</si>
  <si>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</si>
  <si>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</si>
  <si>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</si>
  <si>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</si>
  <si>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</si>
  <si>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</si>
  <si>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</si>
  <si>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</si>
  <si>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</si>
  <si>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</si>
  <si>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</si>
  <si>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</si>
  <si>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</si>
  <si>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</si>
  <si>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</si>
  <si>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</si>
  <si>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</si>
  <si>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</si>
  <si>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</si>
  <si>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</si>
  <si>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</si>
  <si>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</si>
  <si>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</si>
  <si>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</si>
  <si>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</si>
  <si>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</si>
  <si>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</si>
  <si>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</si>
  <si>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</si>
  <si>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</si>
  <si>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</si>
  <si>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</si>
  <si>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</si>
  <si>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</si>
  <si>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</si>
  <si>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</si>
  <si>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</si>
  <si>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</si>
  <si>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</si>
  <si>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</si>
  <si>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</si>
  <si>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</si>
  <si>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</si>
  <si>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</si>
  <si>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</si>
  <si>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</si>
  <si>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</si>
  <si>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</si>
  <si>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</si>
  <si>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</si>
  <si>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</si>
  <si>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</si>
  <si>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</si>
  <si>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</si>
  <si>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</si>
  <si>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</si>
  <si>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</si>
  <si>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</si>
  <si>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</si>
  <si>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</si>
  <si>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</si>
  <si>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</si>
  <si>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</si>
  <si>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</si>
  <si>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</si>
  <si>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</si>
  <si>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</si>
  <si>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</si>
  <si>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</si>
  <si>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</si>
  <si>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</si>
  <si>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</si>
  <si>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</si>
  <si>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</si>
  <si>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</si>
  <si>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</si>
  <si>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</si>
  <si>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</si>
  <si>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</si>
  <si>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</si>
  <si>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</si>
  <si>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</si>
  <si>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</si>
  <si>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</si>
  <si>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</si>
  <si>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</si>
  <si>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</si>
  <si>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</si>
  <si>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</si>
  <si>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</si>
  <si>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</si>
  <si>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</si>
  <si>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</si>
  <si>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</si>
  <si>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</si>
  <si>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</si>
  <si>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</si>
  <si>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</si>
  <si>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</si>
  <si>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</si>
  <si>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</si>
  <si>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</si>
  <si>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</si>
  <si>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</si>
  <si>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</si>
  <si>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</si>
  <si>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</si>
  <si>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</si>
  <si>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</si>
  <si>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</si>
  <si>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</si>
  <si>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</si>
  <si>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</si>
  <si>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</si>
  <si>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</si>
  <si>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</si>
  <si>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</si>
  <si>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</si>
  <si>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</si>
  <si>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</si>
  <si>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</si>
  <si>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</si>
  <si>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</si>
  <si>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</si>
  <si>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</si>
  <si>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</si>
  <si>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</si>
  <si>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</si>
  <si>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</si>
  <si>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</si>
  <si>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</si>
  <si>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</si>
  <si>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</si>
  <si>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</si>
  <si>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</si>
  <si>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</si>
  <si>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</si>
  <si>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</si>
  <si>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</si>
  <si>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</si>
  <si>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</si>
  <si>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</si>
  <si>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</si>
  <si>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</si>
  <si>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</si>
  <si>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</si>
  <si>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</si>
  <si>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</si>
  <si>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</si>
  <si>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</si>
  <si>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</si>
  <si>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</si>
  <si>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</si>
  <si>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</si>
  <si>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</si>
  <si>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</si>
  <si>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</si>
  <si>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</si>
  <si>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</si>
  <si>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</si>
  <si>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</si>
  <si>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</si>
  <si>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</si>
  <si>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</si>
  <si>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</si>
  <si>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</si>
  <si>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</si>
  <si>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</si>
  <si>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</si>
  <si>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</si>
  <si>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</si>
  <si>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</si>
  <si>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</si>
  <si>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</si>
  <si>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</si>
  <si>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</si>
  <si>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</si>
  <si>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</si>
  <si>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</si>
  <si>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</si>
  <si>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</si>
  <si>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</si>
  <si>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</si>
  <si>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</si>
  <si>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</si>
  <si>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</si>
  <si>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</si>
  <si>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</si>
  <si>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</si>
  <si>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</si>
  <si>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</si>
  <si>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</si>
  <si>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</si>
  <si>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</si>
  <si>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</si>
  <si>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</si>
  <si>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</si>
  <si>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</si>
  <si>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</si>
  <si>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</si>
  <si>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</si>
  <si>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</si>
  <si>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</si>
  <si>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</si>
  <si>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</si>
  <si>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</si>
  <si>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</si>
  <si>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</si>
  <si>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</si>
  <si>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</si>
  <si>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</si>
  <si>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</si>
  <si>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</si>
  <si>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</si>
  <si>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</si>
  <si>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</si>
  <si>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</si>
  <si>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</si>
  <si>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</si>
  <si>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</si>
  <si>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</si>
  <si>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</si>
  <si>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</si>
  <si>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</si>
  <si>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</si>
  <si>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</si>
  <si>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</si>
  <si>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</si>
  <si>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</si>
  <si>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</si>
  <si>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</si>
  <si>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</si>
  <si>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</si>
  <si>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</si>
  <si>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</si>
  <si>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</si>
  <si>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</si>
  <si>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</si>
  <si>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</si>
  <si>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</si>
  <si>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</si>
  <si>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</si>
  <si>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</si>
  <si>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</si>
  <si>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</si>
  <si>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</si>
  <si>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</si>
  <si>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</si>
  <si>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</si>
  <si>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</si>
  <si>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</si>
  <si>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</si>
  <si>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</si>
  <si>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</si>
  <si>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</si>
  <si>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</si>
  <si>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</si>
  <si>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</si>
  <si>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</si>
  <si>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</si>
  <si>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</si>
  <si>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</si>
  <si>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</si>
  <si>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</si>
  <si>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</si>
  <si>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</si>
  <si>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</si>
  <si>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</si>
  <si>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</si>
  <si>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</si>
  <si>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</si>
  <si>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</si>
  <si>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</si>
  <si>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</si>
  <si>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</si>
  <si>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</si>
  <si>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</si>
  <si>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</si>
  <si>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</si>
  <si>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</si>
  <si>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</si>
  <si>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</si>
  <si>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</si>
  <si>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</si>
  <si>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</si>
  <si>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</si>
  <si>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</si>
  <si>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</si>
  <si>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</si>
  <si>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</si>
  <si>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</si>
  <si>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</si>
  <si>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</si>
  <si>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</si>
  <si>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</si>
  <si>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</si>
  <si>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</si>
  <si>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</si>
  <si>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</si>
  <si>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</si>
  <si>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</si>
  <si>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</si>
  <si>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</si>
  <si>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</si>
  <si>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</si>
  <si>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</si>
  <si>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</si>
  <si>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</si>
  <si>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</si>
  <si>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</si>
  <si>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</si>
  <si>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</si>
  <si>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</si>
  <si>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</si>
  <si>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</si>
  <si>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</si>
  <si>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</si>
  <si>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</si>
  <si>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</si>
  <si>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</si>
  <si>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</si>
  <si>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</si>
  <si>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</si>
  <si>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</si>
  <si>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</si>
  <si>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</si>
  <si>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</si>
  <si>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</si>
  <si>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</si>
  <si>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</si>
  <si>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</si>
  <si>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</si>
  <si>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</si>
  <si>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</si>
  <si>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</si>
  <si>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</si>
  <si>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</si>
  <si>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</si>
  <si>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</si>
  <si>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</si>
  <si>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</si>
  <si>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</si>
  <si>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</si>
  <si>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</si>
  <si>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</si>
  <si>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</si>
  <si>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</si>
  <si>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</si>
  <si>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</si>
  <si>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</si>
  <si>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</si>
  <si>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</si>
  <si>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</si>
  <si>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</si>
  <si>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</si>
  <si>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</si>
  <si>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</si>
  <si>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</si>
  <si>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</si>
  <si>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</si>
  <si>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</si>
  <si>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</si>
  <si>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</si>
  <si>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</si>
  <si>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</si>
  <si>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</si>
  <si>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</si>
  <si>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</si>
  <si>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</si>
  <si>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</si>
  <si>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</si>
  <si>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</si>
  <si>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</si>
  <si>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</si>
  <si>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</si>
  <si>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</si>
  <si>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</si>
  <si>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</si>
  <si>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</si>
  <si>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</si>
  <si>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</si>
  <si>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</si>
  <si>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</si>
  <si>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</si>
  <si>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</si>
  <si>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</si>
  <si>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</si>
  <si>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</si>
  <si>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</si>
  <si>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</si>
  <si>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</si>
  <si>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</si>
  <si>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</si>
  <si>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</si>
  <si>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</si>
  <si>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</si>
  <si>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</si>
  <si>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</si>
  <si>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</si>
  <si>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</si>
  <si>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</si>
  <si>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</si>
  <si>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</si>
  <si>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</si>
  <si>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</si>
  <si>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</si>
  <si>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</si>
  <si>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</si>
  <si>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</si>
  <si>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</si>
  <si>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</si>
  <si>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</si>
  <si>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</si>
  <si>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</si>
  <si>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</si>
  <si>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</si>
  <si>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</si>
  <si>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</si>
  <si>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</si>
  <si>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</si>
  <si>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</si>
  <si>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</si>
  <si>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</si>
  <si>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</si>
  <si>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</si>
  <si>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</si>
  <si>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</si>
  <si>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</si>
  <si>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</si>
  <si>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</si>
  <si>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</si>
  <si>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</si>
  <si>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</si>
  <si>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</si>
  <si>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</si>
  <si>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</si>
  <si>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</si>
  <si>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</si>
  <si>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</si>
  <si>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</si>
  <si>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</si>
  <si>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</si>
  <si>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</si>
  <si>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</si>
  <si>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</si>
  <si>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</si>
  <si>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</si>
  <si>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</si>
  <si>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</si>
  <si>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</si>
  <si>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</si>
  <si>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</si>
  <si>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</si>
  <si>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</si>
  <si>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</si>
  <si>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</si>
  <si>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</si>
  <si>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</si>
  <si>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</si>
  <si>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</si>
  <si>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</si>
  <si>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</si>
  <si>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</si>
  <si>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</si>
  <si>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</si>
  <si>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</si>
  <si>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</si>
  <si>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</si>
  <si>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</si>
  <si>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</si>
  <si>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</si>
  <si>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</si>
  <si>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</si>
  <si>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</si>
  <si>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</si>
  <si>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</si>
  <si>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</si>
  <si>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</si>
  <si>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</si>
  <si>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</si>
  <si>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</si>
  <si>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</si>
  <si>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</si>
  <si>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</si>
  <si>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</si>
  <si>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</si>
  <si>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</si>
  <si>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</si>
  <si>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</si>
  <si>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</si>
  <si>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</si>
  <si>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</si>
  <si>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</si>
  <si>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</si>
  <si>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</si>
  <si>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</si>
  <si>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</si>
  <si>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</si>
  <si>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</si>
  <si>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</si>
  <si>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</si>
  <si>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</si>
  <si>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</si>
  <si>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</si>
  <si>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</si>
  <si>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</si>
  <si>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</si>
  <si>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</si>
  <si>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</si>
  <si>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</si>
  <si>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</si>
  <si>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</si>
  <si>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</si>
  <si>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</si>
  <si>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</si>
  <si>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</si>
  <si>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</si>
  <si>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</si>
  <si>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</si>
  <si>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</si>
  <si>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</si>
  <si>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</si>
  <si>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</si>
  <si>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</si>
  <si>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</si>
  <si>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</si>
  <si>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</si>
  <si>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</si>
  <si>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</si>
  <si>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</si>
  <si>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</si>
  <si>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</si>
  <si>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</si>
  <si>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</si>
  <si>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</si>
  <si>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</si>
  <si>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</si>
  <si>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</si>
  <si>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</si>
  <si>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</si>
  <si>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</si>
  <si>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</si>
  <si>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</si>
  <si>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</si>
  <si>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</si>
  <si>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</si>
  <si>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</si>
  <si>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</si>
  <si>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</si>
  <si>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</si>
  <si>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</si>
  <si>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</si>
  <si>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</si>
  <si>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</si>
  <si>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</si>
  <si>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</si>
  <si>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</si>
  <si>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</si>
  <si>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</si>
  <si>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</si>
  <si>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</si>
  <si>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</si>
  <si>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</si>
  <si>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</si>
  <si>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</si>
  <si>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</si>
  <si>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</si>
  <si>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</si>
  <si>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</si>
  <si>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</si>
  <si>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</si>
  <si>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</si>
  <si>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</si>
  <si>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</si>
  <si>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</si>
  <si>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</si>
  <si>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</si>
  <si>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</si>
  <si>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</si>
  <si>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</si>
  <si>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</si>
  <si>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</si>
  <si>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</si>
  <si>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</si>
  <si>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</si>
  <si>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</si>
  <si>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</si>
  <si>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</si>
  <si>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</si>
  <si>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</si>
  <si>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</si>
  <si>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</si>
  <si>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</si>
  <si>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</si>
  <si>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</si>
  <si>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</si>
  <si>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</si>
  <si>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</si>
  <si>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</si>
  <si>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</si>
  <si>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</si>
  <si>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</si>
  <si>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</si>
  <si>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</si>
  <si>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</si>
  <si>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</si>
  <si>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</si>
  <si>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</si>
  <si>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</si>
  <si>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</si>
  <si>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</si>
  <si>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</si>
  <si>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</si>
  <si>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</si>
  <si>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</si>
  <si>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</si>
  <si>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</si>
  <si>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</si>
  <si>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</si>
  <si>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</si>
  <si>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</si>
  <si>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</si>
  <si>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</si>
  <si>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</si>
  <si>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</si>
  <si>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</si>
  <si>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</si>
  <si>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</si>
  <si>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</si>
  <si>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</si>
  <si>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</si>
  <si>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</si>
  <si>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</si>
  <si>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</si>
  <si>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</si>
  <si>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</si>
  <si>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</si>
  <si>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</si>
  <si>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</si>
  <si>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</si>
  <si>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</si>
  <si>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</si>
  <si>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</si>
  <si>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</si>
  <si>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</si>
  <si>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</si>
  <si>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</si>
  <si>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</si>
  <si>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</si>
  <si>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</si>
  <si>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</si>
  <si>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</si>
  <si>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</si>
  <si>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</si>
  <si>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</si>
  <si>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</si>
  <si>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</si>
  <si>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</si>
  <si>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</si>
  <si>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</si>
  <si>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</si>
  <si>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</si>
  <si>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</si>
  <si>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</si>
  <si>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</si>
  <si>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</si>
  <si>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</si>
  <si>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</si>
  <si>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</si>
  <si>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</si>
  <si>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</si>
  <si>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</si>
  <si>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</si>
  <si>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</si>
  <si>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</si>
  <si>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</si>
  <si>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</si>
  <si>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</si>
  <si>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</si>
  <si>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</si>
  <si>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</si>
  <si>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</si>
  <si>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</si>
  <si>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</si>
  <si>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</si>
  <si>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</si>
  <si>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</si>
  <si>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</si>
  <si>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</si>
  <si>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</si>
  <si>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</si>
  <si>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</si>
  <si>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</si>
  <si>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</si>
  <si>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</si>
  <si>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</si>
  <si>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</si>
  <si>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</si>
  <si>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</si>
  <si>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</si>
  <si>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</si>
  <si>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</si>
  <si>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</si>
  <si>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</si>
  <si>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</si>
  <si>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</si>
  <si>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</si>
  <si>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</si>
  <si>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</si>
  <si>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</si>
  <si>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</si>
  <si>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</si>
  <si>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</si>
  <si>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</si>
  <si>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</si>
  <si>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</si>
  <si>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</si>
  <si>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</si>
  <si>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</si>
  <si>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</si>
  <si>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</si>
  <si>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</si>
  <si>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</si>
  <si>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</si>
  <si>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</si>
  <si>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</si>
  <si>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</si>
  <si>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</si>
  <si>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</si>
  <si>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</si>
  <si>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</si>
  <si>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</si>
  <si>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</si>
  <si>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</si>
  <si>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</si>
  <si>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</si>
  <si>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</si>
  <si>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</si>
  <si>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</si>
  <si>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</si>
  <si>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</si>
  <si>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</si>
  <si>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</si>
  <si>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</si>
  <si>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</si>
  <si>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</si>
  <si>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</si>
  <si>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</si>
  <si>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</si>
  <si>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</si>
  <si>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</si>
  <si>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</si>
  <si>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</si>
  <si>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</si>
  <si>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</si>
  <si>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</si>
  <si>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</si>
  <si>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</si>
  <si>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</si>
  <si>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</si>
  <si>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</si>
  <si>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</si>
  <si>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</si>
  <si>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</si>
  <si>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</si>
  <si>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</si>
  <si>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</si>
  <si>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</si>
  <si>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</si>
  <si>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</si>
  <si>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</si>
  <si>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</si>
  <si>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</si>
  <si>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</si>
  <si>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</si>
  <si>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</si>
  <si>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</si>
  <si>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</si>
  <si>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</si>
  <si>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</si>
  <si>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</si>
  <si>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</si>
  <si>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</si>
  <si>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</si>
  <si>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</si>
  <si>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</si>
  <si>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</si>
  <si>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</si>
  <si>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</si>
  <si>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</si>
  <si>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</si>
  <si>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</si>
  <si>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</si>
  <si>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</si>
  <si>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</si>
  <si>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</si>
  <si>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</si>
  <si>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</si>
  <si>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</si>
  <si>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</si>
  <si>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</si>
  <si>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</si>
  <si>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</si>
  <si>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</si>
  <si>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</si>
  <si>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</si>
  <si>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</si>
  <si>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</si>
  <si>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</si>
  <si>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</si>
  <si>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</si>
  <si>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</si>
  <si>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</si>
  <si>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</si>
  <si>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</si>
  <si>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</si>
  <si>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</si>
  <si>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</si>
  <si>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</si>
  <si>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</si>
  <si>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</si>
  <si>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</si>
  <si>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</si>
  <si>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</si>
  <si>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</si>
  <si>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</si>
  <si>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</si>
  <si>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</si>
  <si>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</si>
  <si>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</si>
  <si>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</si>
  <si>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</si>
  <si>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</si>
  <si>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</si>
  <si>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</si>
  <si>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</si>
  <si>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</si>
  <si>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</si>
  <si>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</si>
  <si>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</si>
  <si>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</si>
  <si>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</si>
  <si>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</si>
  <si>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</si>
  <si>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</si>
  <si>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</si>
  <si>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</si>
  <si>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</si>
  <si>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</si>
  <si>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</si>
  <si>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</si>
  <si>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</si>
  <si>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</si>
  <si>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</si>
  <si>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</si>
  <si>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</si>
  <si>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</si>
  <si>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</si>
  <si>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</si>
  <si>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</si>
  <si>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</si>
  <si>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</si>
  <si>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</si>
  <si>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</si>
  <si>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</si>
  <si>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</si>
  <si>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</si>
  <si>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</si>
  <si>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</si>
  <si>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</si>
  <si>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</si>
  <si>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</si>
  <si>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</si>
  <si>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</si>
  <si>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</si>
  <si>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</si>
  <si>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</si>
  <si>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</si>
  <si>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</si>
  <si>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</si>
  <si>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</si>
  <si>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</si>
  <si>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</si>
  <si>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</si>
  <si>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</si>
  <si>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</si>
  <si>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</si>
  <si>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</si>
  <si>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</si>
  <si>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</si>
  <si>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</si>
  <si>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</si>
  <si>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</si>
  <si>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</si>
  <si>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</si>
  <si>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</si>
  <si>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</si>
  <si>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</si>
  <si>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</si>
  <si>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</si>
  <si>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</si>
  <si>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</si>
  <si>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</si>
  <si>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</si>
  <si>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</si>
  <si>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</si>
  <si>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</si>
  <si>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</si>
  <si>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</si>
  <si>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</si>
  <si>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</si>
  <si>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</si>
  <si>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</si>
  <si>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</si>
  <si>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</si>
  <si>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</si>
  <si>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</si>
  <si>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</si>
  <si>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</si>
  <si>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</si>
  <si>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</si>
  <si>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</si>
  <si>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</si>
  <si>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</si>
  <si>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</si>
  <si>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</si>
  <si>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</si>
  <si>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</si>
  <si>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</si>
  <si>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</si>
  <si>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</si>
  <si>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</si>
  <si>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</si>
  <si>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</si>
  <si>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</si>
  <si>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</si>
  <si>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</si>
  <si>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</si>
  <si>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</si>
  <si>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</si>
  <si>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</si>
  <si>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</si>
  <si>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</si>
  <si>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</si>
  <si>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</si>
  <si>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</si>
  <si>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</si>
  <si>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</si>
  <si>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</si>
  <si>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</si>
  <si>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</si>
  <si>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</si>
  <si>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</si>
  <si>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</si>
  <si>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</si>
  <si>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</si>
  <si>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</si>
  <si>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</si>
  <si>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</si>
  <si>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</si>
  <si>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</si>
  <si>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</si>
  <si>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</si>
  <si>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</si>
  <si>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</si>
  <si>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</si>
  <si>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</si>
  <si>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</si>
  <si>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</si>
  <si>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</si>
  <si>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</si>
  <si>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</si>
  <si>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</si>
  <si>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</si>
  <si>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</si>
  <si>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</si>
  <si>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</si>
  <si>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</si>
  <si>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</si>
  <si>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</si>
  <si>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</si>
  <si>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</si>
  <si>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</si>
  <si>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</si>
  <si>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</si>
  <si>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</si>
  <si>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</si>
  <si>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</si>
  <si>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</si>
  <si>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</si>
  <si>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</si>
  <si>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</si>
  <si>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</si>
  <si>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</si>
  <si>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</si>
  <si>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</si>
  <si>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</si>
  <si>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</si>
  <si>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</si>
  <si>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</si>
  <si>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</si>
  <si>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</si>
  <si>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</si>
  <si>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</si>
  <si>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</si>
  <si>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</si>
  <si>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</si>
  <si>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</si>
  <si>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</si>
  <si>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</si>
  <si>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</si>
  <si>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</si>
  <si>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</si>
  <si>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</si>
  <si>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</si>
  <si>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</si>
  <si>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</si>
  <si>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</si>
  <si>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</si>
  <si>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</si>
  <si>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</si>
  <si>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</si>
  <si>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</si>
  <si>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</si>
  <si>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</si>
  <si>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</si>
  <si>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</si>
  <si>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</si>
  <si>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</si>
  <si>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</si>
  <si>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</si>
  <si>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</si>
  <si>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</si>
  <si>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</si>
  <si>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</si>
  <si>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</si>
  <si>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</si>
  <si>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</si>
  <si>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</si>
  <si>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</si>
  <si>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</si>
  <si>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</si>
  <si>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</si>
  <si>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</si>
  <si>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</si>
  <si>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</si>
  <si>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</si>
  <si>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</si>
  <si>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</si>
  <si>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</si>
  <si>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</si>
  <si>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</si>
  <si>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</si>
  <si>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</si>
  <si>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</si>
  <si>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</si>
  <si>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</si>
  <si>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</si>
  <si>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</si>
  <si>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</si>
  <si>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</si>
  <si>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</si>
  <si>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</si>
  <si>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</si>
  <si>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</si>
  <si>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</si>
  <si>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</si>
  <si>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</si>
  <si>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</si>
  <si>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</si>
  <si>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</si>
  <si>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</si>
  <si>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</si>
  <si>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</si>
  <si>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</si>
  <si>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</si>
  <si>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</si>
  <si>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</si>
  <si>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</si>
  <si>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</si>
  <si>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</si>
  <si>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</si>
  <si>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</si>
  <si>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</si>
  <si>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</si>
  <si>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</si>
  <si>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</si>
  <si>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</si>
  <si>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</si>
  <si>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</si>
  <si>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</si>
  <si>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</si>
  <si>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</si>
  <si>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</si>
  <si>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</si>
  <si>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</si>
  <si>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</si>
  <si>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</si>
  <si>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</si>
  <si>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</si>
  <si>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</si>
  <si>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</si>
  <si>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</si>
  <si>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</si>
  <si>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</si>
  <si>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</si>
  <si>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</si>
  <si>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</si>
  <si>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</si>
  <si>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</si>
  <si>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</si>
  <si>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</si>
  <si>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</si>
  <si>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</si>
  <si>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</si>
  <si>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</si>
  <si>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</si>
  <si>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</si>
  <si>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</si>
  <si>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</si>
  <si>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</si>
  <si>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</si>
  <si>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</si>
  <si>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</si>
  <si>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</si>
  <si>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</si>
  <si>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</si>
  <si>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</si>
  <si>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</si>
  <si>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</si>
  <si>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</si>
  <si>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</si>
  <si>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</si>
  <si>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</si>
  <si>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</si>
  <si>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</si>
  <si>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</si>
  <si>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</si>
  <si>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</si>
  <si>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</si>
  <si>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</si>
  <si>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</si>
  <si>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</si>
  <si>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</si>
  <si>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</si>
  <si>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</si>
  <si>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</si>
  <si>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</si>
  <si>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</si>
  <si>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</si>
  <si>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</si>
  <si>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</si>
  <si>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</si>
  <si>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</si>
  <si>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</si>
  <si>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</si>
  <si>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</si>
  <si>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</si>
  <si>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</si>
  <si>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</si>
  <si>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</si>
  <si>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</si>
  <si>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</si>
  <si>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</si>
  <si>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</si>
  <si>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</si>
  <si>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</si>
  <si>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</si>
  <si>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</si>
  <si>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</si>
  <si>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</si>
  <si>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</si>
  <si>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</si>
  <si>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</si>
  <si>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</si>
  <si>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</si>
  <si>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</si>
  <si>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</si>
  <si>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</si>
  <si>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</si>
  <si>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</si>
  <si>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</si>
  <si>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</si>
  <si>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</si>
  <si>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</si>
  <si>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</si>
  <si>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</si>
  <si>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</si>
  <si>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</si>
  <si>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</si>
  <si>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</si>
  <si>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</si>
  <si>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</si>
  <si>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</si>
  <si>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</si>
  <si>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</si>
  <si>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</si>
  <si>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</si>
  <si>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</si>
  <si>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</si>
  <si>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</si>
  <si>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</si>
  <si>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</si>
  <si>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</si>
  <si>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</si>
  <si>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</si>
  <si>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</si>
  <si>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</si>
  <si>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</si>
  <si>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</si>
  <si>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</si>
  <si>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</si>
  <si>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</si>
  <si>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</si>
  <si>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</si>
  <si>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</si>
  <si>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</si>
  <si>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</si>
  <si>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</si>
  <si>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</si>
  <si>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</si>
  <si>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</si>
  <si>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</si>
  <si>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</si>
  <si>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</si>
  <si>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</si>
  <si>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</si>
  <si>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</si>
  <si>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</si>
  <si>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</si>
  <si>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</si>
  <si>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</si>
  <si>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</si>
  <si>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</si>
  <si>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</si>
  <si>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</si>
  <si>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</si>
  <si>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</si>
  <si>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</si>
  <si>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</si>
  <si>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</si>
  <si>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</si>
  <si>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</si>
  <si>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</si>
  <si>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</si>
  <si>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</si>
  <si>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</si>
  <si>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</si>
  <si>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</si>
  <si>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</si>
  <si>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</si>
  <si>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</si>
  <si>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</si>
  <si>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</si>
  <si>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</si>
  <si>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</si>
  <si>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</si>
  <si>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</si>
  <si>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</si>
  <si>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</si>
  <si>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</si>
  <si>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</si>
  <si>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</si>
  <si>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</si>
  <si>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</si>
  <si>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</si>
  <si>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</si>
  <si>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</si>
  <si>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</si>
  <si>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</si>
  <si>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</si>
  <si>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</si>
  <si>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</si>
  <si>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</si>
  <si>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</si>
  <si>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</si>
  <si>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</si>
  <si>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</si>
  <si>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</si>
  <si>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</si>
  <si>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</si>
  <si>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</si>
  <si>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</si>
  <si>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</si>
  <si>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</si>
  <si>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</si>
  <si>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</si>
  <si>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</si>
  <si>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</si>
  <si>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</si>
  <si>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</si>
  <si>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</si>
  <si>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</si>
  <si>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</si>
  <si>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</si>
  <si>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</si>
  <si>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</si>
  <si>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</si>
  <si>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</si>
  <si>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</si>
  <si>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</si>
  <si>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</si>
  <si>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</si>
  <si>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</si>
  <si>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</si>
  <si>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</si>
  <si>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</si>
  <si>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</si>
  <si>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</si>
  <si>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</si>
  <si>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</si>
  <si>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</si>
  <si>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</si>
  <si>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</si>
  <si>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</si>
  <si>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</si>
  <si>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</si>
  <si>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</si>
  <si>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</si>
  <si>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</si>
  <si>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</si>
  <si>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</si>
  <si>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</si>
  <si>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</si>
  <si>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</si>
  <si>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</si>
  <si>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</si>
  <si>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</si>
  <si>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</si>
  <si>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</si>
  <si>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</si>
  <si>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</si>
  <si>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</si>
  <si>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</si>
  <si>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</si>
  <si>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</si>
  <si>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</si>
  <si>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</si>
  <si>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</si>
  <si>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</si>
  <si>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</si>
  <si>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</si>
  <si>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</si>
  <si>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</si>
  <si>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</si>
  <si>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</si>
  <si>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</si>
  <si>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</si>
  <si>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</si>
  <si>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</si>
  <si>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</si>
  <si>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</si>
  <si>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</si>
  <si>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</si>
  <si>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</si>
  <si>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</si>
  <si>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</si>
  <si>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</si>
  <si>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</si>
  <si>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</si>
  <si>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</si>
  <si>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</si>
  <si>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</si>
  <si>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</si>
  <si>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</si>
  <si>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</si>
  <si>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</si>
  <si>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</si>
  <si>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</si>
  <si>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</si>
  <si>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</si>
  <si>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</si>
  <si>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</si>
  <si>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</si>
  <si>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</si>
  <si>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</si>
  <si>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</si>
  <si>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</si>
  <si>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</si>
  <si>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</si>
  <si>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</si>
  <si>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</si>
  <si>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</si>
  <si>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</si>
  <si>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</si>
  <si>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</si>
  <si>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</si>
  <si>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</si>
  <si>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</si>
  <si>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</si>
  <si>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</si>
  <si>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</si>
  <si>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</si>
  <si>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</si>
  <si>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</si>
  <si>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</si>
  <si>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</si>
  <si>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</si>
  <si>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</si>
  <si>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</si>
  <si>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</si>
  <si>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</si>
  <si>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</si>
  <si>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</si>
  <si>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</si>
  <si>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</si>
  <si>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</si>
  <si>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</si>
  <si>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</si>
  <si>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</si>
  <si>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</si>
  <si>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</si>
  <si>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</si>
  <si>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</si>
  <si>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</si>
  <si>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</si>
  <si>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</si>
  <si>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</si>
  <si>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</si>
  <si>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</si>
  <si>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</si>
  <si>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</si>
  <si>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</si>
  <si>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</si>
  <si>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</si>
  <si>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</si>
  <si>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</si>
  <si>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</si>
  <si>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</si>
  <si>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</si>
  <si>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</si>
  <si>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</si>
  <si>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</si>
  <si>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</si>
  <si>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</si>
  <si>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</si>
  <si>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</si>
  <si>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</si>
  <si>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</si>
  <si>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</si>
  <si>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</si>
  <si>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</si>
  <si>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</si>
  <si>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</si>
  <si>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</si>
  <si>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</si>
  <si>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</si>
  <si>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</si>
  <si>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</si>
  <si>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</si>
  <si>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</si>
  <si>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</si>
  <si>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</si>
  <si>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</si>
  <si>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</si>
  <si>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</si>
  <si>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</si>
  <si>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</si>
  <si>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</si>
  <si>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</si>
  <si>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</si>
  <si>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</si>
  <si>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</si>
  <si>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</si>
  <si>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</si>
  <si>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</si>
  <si>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</si>
  <si>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</si>
  <si>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</si>
  <si>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</si>
  <si>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</si>
  <si>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</si>
  <si>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</si>
  <si>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</si>
  <si>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</si>
  <si>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</si>
  <si>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</si>
  <si>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</si>
  <si>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</si>
  <si>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</si>
  <si>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</si>
  <si>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</si>
  <si>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</si>
  <si>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</si>
  <si>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</si>
  <si>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</si>
  <si>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</si>
  <si>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</si>
  <si>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</si>
  <si>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</si>
  <si>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</si>
  <si>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</si>
  <si>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</si>
  <si>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</si>
  <si>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</si>
  <si>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</si>
  <si>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</si>
  <si>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</si>
  <si>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</si>
  <si>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</si>
  <si>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</si>
  <si>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</si>
  <si>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</si>
  <si>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</si>
  <si>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</si>
  <si>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</si>
  <si>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</si>
  <si>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</si>
  <si>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</si>
  <si>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</si>
  <si>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</si>
  <si>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</si>
  <si>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</si>
  <si>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</si>
  <si>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</si>
  <si>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</si>
  <si>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</si>
  <si>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</si>
  <si>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</si>
  <si>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</si>
  <si>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</si>
  <si>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</si>
  <si>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</si>
  <si>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</si>
  <si>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</si>
  <si>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</si>
  <si>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</si>
  <si>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</si>
  <si>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</si>
  <si>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</si>
  <si>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</si>
  <si>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</si>
  <si>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</si>
  <si>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</si>
  <si>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</si>
  <si>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</si>
  <si>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</si>
  <si>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</si>
  <si>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</si>
  <si>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</si>
  <si>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</si>
  <si>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</si>
  <si>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</si>
  <si>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</si>
  <si>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</si>
  <si>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</si>
  <si>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</si>
  <si>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</si>
  <si>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</si>
  <si>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</si>
  <si>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</si>
  <si>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</si>
  <si>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</si>
  <si>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</si>
  <si>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</si>
  <si>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</si>
  <si>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</si>
  <si>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</si>
  <si>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</si>
  <si>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</si>
  <si>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</si>
  <si>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</si>
  <si>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</si>
  <si>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</si>
  <si>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</si>
  <si>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</si>
  <si>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</si>
  <si>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</si>
  <si>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</si>
  <si>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</si>
  <si>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</si>
  <si>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</si>
  <si>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</si>
  <si>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</si>
  <si>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</si>
  <si>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</si>
  <si>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</si>
  <si>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</si>
  <si>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</si>
  <si>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</si>
  <si>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</si>
  <si>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</si>
  <si>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</si>
  <si>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</si>
  <si>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</si>
  <si>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</si>
  <si>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</si>
  <si>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</si>
  <si>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</si>
  <si>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</si>
  <si>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</si>
  <si>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</si>
  <si>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</si>
  <si>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</si>
  <si>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</si>
  <si>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</si>
  <si>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</si>
  <si>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</si>
  <si>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</si>
  <si>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</si>
  <si>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</si>
  <si>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</si>
  <si>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</si>
  <si>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</si>
  <si>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</si>
  <si>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</si>
  <si>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</si>
  <si>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</si>
  <si>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</si>
  <si>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</si>
  <si>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</si>
  <si>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</si>
  <si>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</si>
  <si>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</si>
  <si>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</si>
  <si>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</si>
  <si>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</si>
  <si>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</si>
  <si>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</si>
  <si>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</si>
  <si>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</si>
  <si>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</si>
  <si>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</si>
  <si>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</si>
  <si>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</si>
  <si>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</si>
  <si>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</si>
  <si>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</si>
  <si>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</si>
  <si>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</si>
  <si>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</si>
  <si>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</si>
  <si>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</si>
  <si>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</si>
  <si>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</si>
  <si>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</si>
  <si>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</si>
  <si>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</si>
  <si>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</si>
  <si>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</si>
  <si>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</si>
  <si>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</si>
  <si>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</si>
  <si>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</si>
  <si>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</si>
  <si>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</si>
  <si>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</si>
  <si>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</si>
  <si>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</si>
  <si>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</si>
  <si>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</si>
  <si>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</si>
  <si>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</si>
  <si>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</si>
  <si>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</si>
  <si>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</si>
  <si>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</si>
  <si>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</si>
  <si>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</si>
  <si>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</si>
  <si>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</si>
  <si>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</si>
  <si>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</si>
  <si>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</si>
  <si>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</si>
  <si>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</si>
  <si>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</si>
  <si>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</si>
  <si>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</si>
  <si>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</si>
  <si>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</si>
  <si>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</si>
  <si>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</si>
  <si>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</si>
  <si>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</si>
  <si>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</si>
  <si>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</si>
  <si>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</si>
  <si>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</si>
  <si>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</si>
  <si>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</si>
  <si>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</si>
  <si>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</si>
  <si>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</si>
  <si>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</si>
  <si>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</si>
  <si>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</si>
  <si>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</si>
  <si>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</si>
  <si>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</si>
  <si>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</si>
  <si>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</si>
  <si>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</si>
  <si>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</si>
  <si>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</si>
  <si>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</si>
  <si>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</si>
  <si>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</si>
  <si>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</si>
  <si>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</si>
  <si>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</si>
  <si>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</si>
  <si>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</si>
  <si>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</si>
  <si>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</si>
  <si>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</si>
  <si>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</si>
  <si>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</si>
  <si>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</si>
  <si>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</si>
  <si>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</si>
  <si>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</si>
  <si>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</si>
  <si>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</si>
  <si>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</si>
  <si>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</si>
  <si>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</si>
  <si>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</si>
  <si>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</si>
  <si>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</si>
  <si>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</si>
  <si>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</si>
  <si>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</si>
  <si>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</si>
  <si>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</si>
  <si>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</si>
  <si>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</si>
  <si>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</si>
  <si>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</si>
  <si>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</si>
  <si>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</si>
  <si>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</si>
  <si>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</si>
  <si>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</si>
  <si>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</si>
  <si>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</si>
  <si>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</si>
  <si>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</si>
  <si>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</si>
  <si>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</si>
  <si>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</si>
  <si>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</si>
  <si>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</si>
  <si>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</si>
  <si>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</si>
  <si>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</si>
  <si>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</si>
  <si>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</si>
  <si>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</si>
  <si>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</si>
  <si>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</si>
  <si>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</si>
  <si>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</si>
  <si>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</si>
  <si>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</si>
  <si>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</si>
  <si>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</si>
  <si>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</si>
  <si>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</si>
  <si>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</si>
  <si>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</si>
  <si>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</si>
  <si>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</si>
  <si>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</si>
  <si>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</si>
  <si>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</si>
  <si>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</si>
  <si>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</si>
  <si>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</si>
  <si>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</si>
  <si>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</si>
  <si>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</si>
  <si>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</si>
  <si>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</si>
  <si>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</si>
  <si>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</si>
  <si>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</si>
  <si>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</si>
  <si>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</si>
  <si>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</si>
  <si>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</si>
  <si>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</si>
  <si>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</si>
  <si>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</si>
  <si>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</si>
  <si>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</si>
  <si>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</si>
  <si>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</si>
  <si>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</si>
  <si>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</si>
  <si>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</si>
  <si>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</si>
  <si>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</si>
  <si>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</si>
  <si>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</si>
  <si>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</si>
  <si>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</si>
  <si>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</si>
  <si>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</si>
  <si>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</si>
  <si>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</si>
  <si>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</si>
  <si>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</si>
  <si>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</si>
  <si>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</si>
  <si>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</si>
  <si>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</si>
  <si>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</si>
  <si>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</si>
  <si>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</si>
  <si>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</si>
  <si>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</si>
  <si>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</si>
  <si>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</si>
  <si>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</si>
  <si>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</si>
  <si>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</si>
  <si>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</si>
  <si>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</si>
  <si>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</si>
  <si>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</si>
  <si>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</si>
  <si>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</si>
  <si>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</si>
  <si>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</si>
  <si>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</si>
  <si>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</si>
  <si>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</si>
  <si>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</si>
  <si>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</si>
  <si>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</si>
  <si>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</si>
  <si>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</si>
  <si>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</si>
  <si>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</si>
  <si>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</si>
  <si>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</si>
  <si>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</si>
  <si>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</si>
  <si>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</si>
  <si>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</si>
  <si>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</si>
  <si>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</si>
  <si>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</si>
  <si>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</si>
  <si>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</si>
  <si>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</si>
  <si>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</si>
  <si>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</si>
  <si>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</si>
  <si>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</si>
  <si>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</si>
  <si>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</si>
  <si>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</si>
  <si>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</si>
  <si>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</si>
  <si>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</si>
  <si>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</si>
  <si>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</si>
  <si>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</si>
  <si>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</si>
  <si>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</si>
  <si>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</si>
  <si>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</si>
  <si>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</si>
  <si>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</si>
  <si>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</si>
  <si>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</si>
  <si>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</si>
  <si>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</si>
  <si>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</si>
  <si>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</si>
  <si>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</si>
  <si>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</si>
  <si>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</si>
  <si>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</si>
  <si>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</si>
  <si>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</si>
  <si>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</si>
  <si>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</si>
  <si>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</si>
  <si>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</si>
  <si>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</si>
  <si>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</si>
  <si>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</si>
  <si>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</si>
  <si>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</si>
  <si>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</si>
  <si>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</si>
  <si>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</si>
  <si>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</si>
  <si>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</si>
  <si>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</si>
  <si>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</si>
  <si>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</si>
  <si>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</si>
  <si>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</si>
  <si>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</si>
  <si>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</si>
  <si>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</si>
  <si>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</si>
  <si>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</si>
  <si>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</si>
  <si>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</si>
  <si>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</si>
  <si>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</si>
  <si>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</si>
  <si>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</si>
  <si>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</si>
  <si>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</si>
  <si>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</si>
  <si>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</si>
  <si>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</si>
  <si>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</si>
  <si>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</si>
  <si>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</si>
  <si>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</si>
  <si>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</si>
  <si>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</si>
  <si>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</si>
  <si>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</si>
  <si>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</si>
  <si>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</si>
  <si>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</si>
  <si>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</si>
  <si>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</si>
  <si>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</si>
  <si>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</si>
  <si>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</si>
  <si>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</si>
  <si>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</si>
  <si>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</si>
  <si>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</si>
  <si>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</si>
  <si>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</si>
  <si>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</si>
  <si>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</si>
  <si>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</si>
  <si>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</si>
  <si>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</si>
  <si>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</si>
  <si>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</si>
  <si>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</si>
  <si>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</si>
  <si>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</si>
  <si>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</si>
  <si>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</si>
  <si>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</si>
  <si>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</si>
  <si>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</si>
  <si>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</si>
  <si>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</si>
  <si>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</si>
  <si>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</si>
  <si>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</si>
  <si>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</si>
  <si>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</si>
  <si>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</si>
  <si>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</si>
  <si>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</si>
  <si>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</si>
  <si>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</si>
  <si>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</si>
  <si>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</si>
  <si>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</si>
  <si>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</si>
  <si>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</si>
  <si>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</si>
  <si>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</si>
  <si>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</si>
  <si>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</si>
  <si>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</si>
  <si>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</si>
  <si>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</si>
  <si>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</si>
  <si>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</si>
  <si>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</si>
  <si>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</si>
  <si>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</si>
  <si>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</si>
  <si>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</si>
  <si>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</si>
  <si>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</si>
  <si>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</si>
  <si>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</si>
  <si>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</si>
  <si>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</si>
  <si>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</si>
  <si>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</si>
  <si>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</si>
  <si>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</si>
  <si>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</si>
  <si>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</si>
  <si>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</si>
  <si>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</si>
  <si>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</si>
  <si>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</si>
  <si>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</si>
  <si>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</si>
  <si>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</si>
  <si>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</si>
  <si>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</si>
  <si>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</si>
  <si>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</si>
  <si>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</si>
  <si>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</si>
  <si>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</si>
  <si>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</si>
  <si>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</si>
  <si>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</si>
  <si>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</si>
  <si>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</si>
  <si>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</si>
  <si>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</si>
  <si>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</si>
  <si>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</si>
  <si>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</si>
  <si>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</si>
  <si>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</si>
  <si>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</si>
  <si>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</si>
  <si>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</si>
  <si>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</si>
  <si>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</si>
  <si>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</si>
  <si>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</si>
  <si>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</si>
  <si>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</si>
  <si>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</si>
  <si>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</si>
  <si>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</si>
  <si>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</si>
  <si>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</si>
  <si>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</si>
  <si>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</si>
  <si>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</si>
  <si>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</si>
  <si>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</si>
  <si>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</si>
  <si>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</si>
  <si>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</si>
  <si>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</si>
  <si>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</si>
  <si>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</si>
  <si>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</si>
  <si>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</si>
  <si>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</si>
  <si>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</si>
  <si>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</si>
  <si>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</si>
  <si>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</si>
  <si>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</si>
  <si>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</si>
  <si>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</si>
  <si>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</si>
  <si>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</si>
  <si>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</si>
  <si>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</si>
  <si>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</si>
  <si>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</si>
  <si>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</si>
  <si>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</si>
  <si>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</si>
  <si>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</si>
  <si>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</si>
  <si>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</si>
  <si>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</si>
  <si>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</si>
  <si>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</si>
  <si>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</si>
  <si>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</si>
  <si>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</si>
  <si>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</si>
  <si>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</si>
  <si>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</si>
  <si>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</si>
  <si>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</si>
  <si>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</si>
  <si>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</si>
  <si>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</si>
  <si>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</si>
  <si>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</si>
  <si>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</si>
  <si>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</si>
  <si>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</si>
  <si>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</si>
  <si>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</si>
  <si>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</si>
  <si>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</si>
  <si>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</si>
  <si>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</si>
  <si>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</si>
  <si>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</si>
  <si>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</si>
  <si>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</si>
  <si>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</si>
  <si>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</si>
  <si>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</si>
  <si>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</si>
  <si>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</si>
  <si>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</si>
  <si>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</si>
  <si>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</si>
  <si>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</si>
  <si>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</si>
  <si>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</si>
  <si>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</si>
  <si>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</si>
  <si>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</si>
  <si>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</si>
  <si>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</si>
  <si>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</si>
  <si>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</si>
  <si>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</si>
  <si>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</si>
  <si>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</si>
  <si>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</si>
  <si>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</si>
  <si>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</si>
  <si>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</si>
  <si>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</si>
  <si>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</si>
  <si>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</si>
  <si>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</si>
  <si>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</si>
  <si>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</si>
  <si>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</si>
  <si>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</si>
  <si>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</si>
  <si>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</si>
  <si>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</si>
  <si>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</si>
  <si>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</si>
  <si>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</si>
  <si>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</si>
  <si>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</si>
  <si>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</si>
  <si>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</si>
  <si>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</si>
  <si>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</si>
  <si>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</si>
  <si>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</si>
  <si>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</si>
  <si>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</si>
  <si>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</si>
  <si>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</si>
  <si>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</si>
  <si>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</si>
  <si>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</si>
  <si>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</si>
  <si>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</si>
  <si>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</si>
  <si>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</si>
  <si>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</si>
  <si>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</si>
  <si>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</si>
  <si>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</si>
  <si>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</si>
  <si>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</si>
  <si>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</si>
  <si>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</si>
  <si>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</si>
  <si>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</si>
  <si>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</si>
  <si>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</si>
  <si>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</si>
  <si>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</si>
  <si>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</si>
  <si>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</si>
  <si>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</si>
  <si>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</si>
  <si>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</si>
  <si>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</si>
  <si>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</si>
  <si>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</si>
  <si>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</si>
  <si>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</si>
  <si>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</si>
  <si>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</si>
  <si>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</si>
  <si>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</si>
  <si>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</si>
  <si>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</si>
  <si>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</si>
  <si>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</si>
  <si>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</si>
  <si>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</si>
  <si>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</si>
  <si>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</si>
  <si>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</si>
  <si>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</si>
  <si>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</si>
  <si>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</si>
  <si>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</si>
  <si>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</si>
  <si>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</si>
  <si>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</si>
  <si>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</si>
  <si>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</si>
  <si>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</si>
  <si>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</si>
  <si>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</si>
  <si>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</si>
  <si>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</si>
  <si>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</si>
  <si>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</si>
  <si>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</si>
  <si>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</si>
  <si>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</si>
  <si>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</si>
  <si>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</si>
  <si>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</si>
  <si>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</si>
  <si>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</si>
  <si>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</si>
  <si>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</si>
  <si>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</si>
  <si>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</si>
  <si>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</si>
  <si>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</si>
  <si>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</si>
  <si>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</si>
  <si>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</si>
  <si>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</si>
  <si>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</si>
  <si>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</si>
  <si>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</si>
  <si>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</si>
  <si>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</si>
  <si>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</si>
  <si>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</si>
  <si>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</si>
  <si>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</si>
  <si>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</si>
  <si>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</si>
  <si>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</si>
  <si>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</si>
  <si>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</si>
  <si>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</si>
  <si>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</si>
  <si>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</si>
  <si>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</si>
  <si>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</si>
  <si>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</si>
  <si>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</si>
  <si>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</si>
  <si>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</si>
  <si>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</si>
  <si>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</si>
  <si>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</si>
  <si>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</si>
  <si>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</si>
  <si>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</si>
  <si>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</si>
  <si>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</si>
  <si>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</si>
  <si>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</si>
  <si>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</si>
  <si>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</si>
  <si>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</si>
  <si>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</si>
  <si>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</si>
  <si>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</si>
  <si>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</si>
  <si>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</si>
  <si>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</si>
  <si>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</si>
  <si>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</si>
  <si>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</si>
  <si>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</si>
  <si>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</si>
  <si>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</si>
  <si>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</si>
  <si>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</si>
  <si>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</si>
  <si>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</si>
  <si>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</si>
  <si>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</si>
  <si>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</si>
  <si>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</si>
  <si>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</si>
  <si>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</si>
  <si>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</si>
  <si>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</si>
  <si>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</si>
  <si>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</si>
  <si>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</si>
  <si>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</si>
  <si>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</si>
  <si>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</si>
  <si>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</si>
  <si>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</si>
  <si>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</si>
  <si>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</si>
  <si>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</si>
  <si>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</si>
  <si>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</si>
  <si>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</si>
  <si>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</si>
  <si>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</si>
  <si>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</si>
  <si>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</si>
  <si>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</si>
  <si>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</si>
  <si>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</si>
  <si>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</si>
  <si>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</si>
  <si>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</si>
  <si>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</si>
  <si>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</si>
  <si>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</si>
  <si>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</si>
  <si>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</si>
  <si>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</si>
  <si>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</si>
  <si>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</si>
  <si>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</si>
  <si>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</si>
  <si>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</si>
  <si>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</si>
  <si>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</si>
  <si>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</si>
  <si>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</si>
  <si>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</si>
  <si>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</si>
  <si>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</si>
  <si>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</si>
  <si>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</si>
  <si>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</si>
  <si>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</si>
  <si>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</si>
  <si>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</si>
  <si>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</si>
  <si>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</si>
  <si>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</si>
  <si>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</si>
  <si>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</si>
  <si>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</si>
  <si>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</si>
  <si>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</si>
  <si>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</si>
  <si>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</si>
  <si>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</si>
  <si>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</si>
  <si>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</si>
  <si>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</si>
  <si>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</si>
  <si>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</si>
  <si>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</si>
  <si>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</si>
  <si>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</si>
  <si>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</si>
  <si>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</si>
  <si>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</si>
  <si>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</si>
  <si>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</si>
  <si>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</si>
  <si>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</si>
  <si>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</si>
  <si>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</si>
  <si>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</si>
  <si>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</si>
  <si>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</si>
  <si>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</si>
  <si>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</si>
  <si>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</si>
  <si>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</si>
  <si>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</si>
  <si>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</si>
  <si>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</si>
  <si>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</si>
  <si>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</si>
  <si>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</si>
  <si>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</si>
  <si>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</si>
  <si>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</si>
  <si>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</si>
  <si>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</si>
  <si>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</si>
  <si>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</si>
  <si>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</si>
  <si>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</si>
  <si>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</si>
  <si>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</si>
  <si>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</si>
  <si>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</si>
  <si>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</si>
  <si>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</si>
  <si>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</si>
  <si>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</si>
  <si>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</si>
  <si>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</si>
  <si>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</si>
  <si>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</si>
  <si>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</si>
  <si>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</si>
  <si>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</si>
  <si>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</si>
  <si>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</si>
  <si>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</si>
  <si>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</si>
  <si>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</si>
  <si>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</si>
  <si>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</si>
  <si>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</si>
  <si>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</si>
  <si>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</si>
  <si>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</si>
  <si>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</si>
  <si>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</si>
  <si>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</si>
  <si>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</si>
  <si>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</si>
  <si>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</si>
  <si>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</si>
  <si>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</si>
  <si>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</si>
  <si>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</si>
  <si>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</si>
  <si>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</si>
  <si>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</si>
  <si>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</si>
  <si>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</si>
  <si>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</si>
  <si>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</si>
  <si>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</si>
  <si>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</si>
  <si>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</si>
  <si>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</si>
  <si>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</si>
  <si>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</si>
  <si>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</si>
  <si>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</si>
  <si>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</si>
  <si>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</si>
  <si>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</si>
  <si>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</si>
  <si>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</si>
  <si>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</si>
  <si>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</si>
  <si>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</si>
  <si>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</si>
  <si>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</si>
  <si>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</si>
  <si>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</si>
  <si>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</si>
  <si>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</si>
  <si>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</si>
  <si>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</si>
  <si>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</si>
  <si>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</si>
  <si>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</si>
  <si>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</si>
  <si>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</si>
  <si>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</si>
  <si>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</si>
  <si>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</si>
  <si>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</si>
  <si>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</si>
  <si>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</si>
  <si>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</si>
  <si>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</si>
  <si>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</si>
  <si>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</si>
  <si>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</si>
  <si>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</si>
  <si>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</si>
  <si>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</si>
  <si>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</si>
  <si>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</si>
  <si>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</si>
  <si>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</si>
  <si>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</si>
  <si>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</si>
  <si>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</si>
  <si>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</si>
  <si>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</si>
  <si>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</si>
  <si>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</si>
  <si>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</si>
  <si>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</si>
  <si>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</si>
  <si>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</si>
  <si>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</si>
  <si>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</si>
  <si>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</si>
  <si>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</si>
  <si>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</si>
  <si>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</si>
  <si>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</si>
  <si>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</si>
  <si>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</si>
  <si>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</si>
  <si>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</si>
  <si>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</si>
  <si>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</si>
  <si>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</si>
  <si>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</si>
  <si>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</si>
  <si>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</si>
  <si>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</si>
  <si>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</si>
  <si>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</si>
  <si>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</si>
  <si>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</si>
  <si>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</si>
  <si>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</si>
  <si>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</si>
  <si>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</si>
  <si>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</si>
  <si>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</si>
  <si>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</si>
  <si>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</si>
  <si>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</si>
  <si>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</si>
  <si>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</si>
  <si>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</si>
  <si>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</si>
  <si>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</si>
  <si>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</si>
  <si>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</si>
  <si>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</si>
  <si>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</si>
  <si>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</si>
  <si>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</si>
  <si>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</si>
  <si>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</si>
  <si>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</si>
  <si>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</si>
  <si>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</si>
  <si>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</si>
  <si>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</si>
  <si>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</si>
  <si>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</si>
  <si>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</si>
  <si>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</si>
  <si>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</si>
  <si>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</si>
  <si>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</si>
  <si>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</si>
  <si>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</si>
  <si>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</si>
  <si>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</si>
  <si>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</si>
  <si>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</si>
  <si>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</si>
  <si>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</si>
  <si>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</si>
  <si>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</si>
  <si>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</si>
  <si>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</si>
  <si>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</si>
  <si>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</si>
  <si>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</si>
  <si>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</si>
  <si>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</si>
  <si>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</si>
  <si>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</si>
  <si>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</si>
  <si>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</si>
  <si>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</si>
  <si>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</si>
  <si>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</si>
  <si>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</si>
  <si>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</si>
  <si>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</si>
  <si>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</si>
  <si>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</si>
  <si>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</si>
  <si>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</si>
  <si>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</si>
  <si>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</si>
  <si>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</si>
  <si>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</si>
  <si>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</si>
  <si>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</si>
  <si>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</si>
  <si>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</si>
  <si>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</si>
  <si>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</si>
  <si>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</si>
  <si>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</si>
  <si>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</si>
  <si>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</si>
  <si>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</si>
  <si>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</si>
  <si>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</si>
  <si>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</si>
  <si>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</si>
  <si>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</si>
  <si>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</si>
  <si>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</si>
  <si>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</si>
  <si>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</si>
  <si>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</si>
  <si>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</si>
  <si>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</si>
  <si>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</si>
  <si>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</si>
  <si>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</si>
  <si>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</si>
  <si>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</si>
  <si>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</si>
  <si>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</si>
  <si>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</si>
  <si>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</si>
  <si>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</si>
  <si>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</si>
  <si>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</si>
  <si>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</si>
  <si>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</si>
  <si>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</si>
  <si>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</si>
  <si>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</si>
  <si>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</si>
  <si>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</si>
  <si>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</si>
  <si>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</si>
  <si>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</si>
  <si>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</si>
  <si>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</si>
  <si>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</si>
  <si>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</si>
  <si>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</si>
  <si>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</si>
  <si>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</si>
  <si>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</si>
  <si>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</si>
  <si>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</si>
  <si>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</si>
  <si>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</si>
  <si>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</si>
  <si>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</si>
  <si>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</si>
  <si>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</si>
  <si>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</si>
  <si>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</si>
  <si>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</si>
  <si>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</si>
  <si>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</si>
  <si>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</si>
  <si>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</si>
  <si>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</si>
  <si>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</si>
  <si>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</si>
  <si>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</si>
  <si>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</si>
  <si>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</si>
  <si>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</si>
  <si>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</si>
  <si>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</si>
  <si>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</si>
  <si>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</si>
  <si>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</si>
  <si>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</si>
  <si>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</si>
  <si>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</si>
  <si>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</si>
  <si>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</si>
  <si>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</si>
  <si>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</si>
  <si>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</si>
  <si>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</si>
  <si>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</si>
  <si>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</si>
  <si>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</si>
  <si>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</si>
  <si>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</si>
  <si>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</si>
  <si>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</si>
  <si>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</si>
  <si>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</si>
  <si>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</si>
  <si>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</si>
  <si>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</si>
  <si>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</si>
  <si>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</si>
  <si>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</si>
  <si>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</si>
  <si>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</si>
  <si>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</si>
  <si>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</si>
  <si>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</si>
  <si>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</si>
  <si>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</si>
  <si>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</si>
  <si>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</si>
  <si>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</si>
  <si>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</si>
  <si>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</si>
  <si>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</si>
  <si>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</si>
  <si>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</si>
  <si>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</si>
  <si>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</si>
  <si>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</si>
  <si>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</si>
  <si>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</si>
  <si>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</si>
  <si>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</si>
  <si>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</si>
  <si>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</si>
  <si>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</si>
  <si>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</si>
  <si>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</si>
  <si>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</si>
  <si>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</si>
  <si>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</si>
  <si>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</si>
  <si>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</si>
  <si>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</si>
  <si>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</si>
  <si>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</si>
  <si>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</si>
  <si>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</si>
  <si>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</si>
  <si>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</si>
  <si>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</si>
  <si>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</si>
  <si>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</si>
  <si>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</si>
  <si>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</si>
  <si>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</si>
  <si>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</si>
  <si>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</si>
  <si>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</si>
  <si>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</si>
  <si>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</si>
  <si>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</si>
  <si>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</si>
  <si>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</si>
  <si>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</si>
  <si>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</si>
  <si>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</si>
  <si>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</si>
  <si>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</si>
  <si>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</si>
  <si>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</si>
  <si>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</si>
  <si>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</si>
  <si>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</si>
  <si>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</si>
  <si>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</si>
  <si>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</si>
  <si>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</si>
  <si>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</si>
  <si>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</si>
  <si>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</si>
  <si>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</si>
  <si>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</si>
  <si>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</si>
  <si>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</si>
  <si>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</si>
  <si>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</si>
  <si>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</si>
  <si>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</si>
  <si>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</si>
  <si>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</si>
  <si>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</si>
  <si>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</si>
  <si>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</si>
  <si>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</si>
  <si>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</si>
  <si>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</si>
  <si>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</si>
  <si>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</si>
  <si>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</si>
  <si>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</si>
  <si>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</si>
  <si>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</si>
  <si>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</si>
  <si>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</si>
  <si>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</si>
  <si>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</si>
  <si>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</si>
  <si>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</si>
  <si>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</si>
  <si>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</si>
  <si>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</si>
  <si>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</si>
  <si>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</si>
  <si>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</si>
  <si>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</si>
  <si>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</si>
  <si>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</si>
  <si>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</si>
  <si>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</si>
  <si>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</si>
  <si>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</si>
  <si>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</si>
  <si>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</si>
  <si>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</si>
  <si>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</si>
  <si>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</si>
  <si>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</si>
  <si>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</si>
  <si>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</si>
  <si>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</si>
  <si>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</si>
  <si>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</si>
  <si>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</si>
  <si>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</si>
  <si>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</si>
  <si>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</si>
  <si>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</si>
  <si>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</si>
  <si>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</si>
  <si>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</si>
  <si>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</si>
  <si>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</si>
  <si>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</si>
  <si>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</si>
  <si>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</si>
  <si>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</si>
  <si>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</si>
  <si>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</si>
  <si>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</si>
  <si>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</si>
  <si>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</si>
  <si>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</si>
  <si>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</si>
  <si>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</si>
  <si>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</si>
  <si>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</si>
  <si>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</si>
  <si>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</si>
  <si>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</si>
  <si>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</si>
  <si>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</si>
  <si>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</si>
  <si>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</si>
  <si>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</si>
  <si>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</si>
  <si>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</si>
  <si>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</si>
  <si>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</si>
  <si>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</si>
  <si>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</si>
  <si>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</si>
  <si>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</si>
  <si>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</si>
  <si>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</si>
  <si>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</si>
  <si>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</si>
  <si>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</si>
  <si>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</si>
  <si>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</si>
  <si>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</si>
  <si>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</si>
  <si>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</si>
  <si>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</si>
  <si>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</si>
  <si>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</si>
  <si>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</si>
  <si>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</si>
  <si>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</si>
  <si>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</si>
  <si>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</si>
  <si>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</si>
  <si>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</si>
  <si>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</si>
  <si>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</si>
  <si>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</si>
  <si>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</si>
  <si>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</si>
  <si>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</si>
  <si>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</si>
  <si>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</si>
  <si>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</si>
  <si>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</si>
  <si>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</si>
  <si>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</si>
  <si>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</si>
  <si>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</si>
  <si>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</si>
  <si>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</si>
  <si>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</si>
  <si>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</si>
  <si>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</si>
  <si>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</si>
  <si>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</si>
  <si>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</si>
  <si>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</si>
  <si>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</si>
  <si>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</si>
  <si>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</si>
  <si>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</si>
  <si>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</si>
  <si>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</si>
  <si>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</si>
  <si>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</si>
  <si>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</si>
  <si>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</si>
  <si>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</si>
  <si>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</si>
  <si>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</si>
  <si>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</si>
  <si>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</si>
  <si>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</si>
  <si>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</si>
  <si>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</si>
  <si>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</si>
  <si>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</si>
  <si>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</si>
  <si>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</si>
  <si>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</si>
  <si>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</si>
  <si>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</si>
  <si>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</si>
  <si>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</si>
  <si>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</si>
  <si>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</si>
  <si>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</si>
  <si>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</si>
  <si>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</si>
  <si>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</si>
  <si>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</si>
  <si>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</si>
  <si>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</si>
  <si>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</si>
  <si>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</si>
  <si>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</si>
  <si>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</si>
  <si>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</si>
  <si>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</si>
  <si>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</si>
  <si>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</si>
  <si>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</si>
  <si>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</si>
  <si>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</si>
  <si>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</si>
  <si>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</si>
  <si>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</si>
  <si>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</si>
  <si>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</si>
  <si>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</si>
  <si>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</si>
  <si>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</si>
  <si>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</si>
  <si>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</si>
  <si>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</si>
  <si>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</si>
  <si>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</si>
  <si>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</si>
  <si>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</si>
  <si>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</si>
  <si>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</si>
  <si>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</si>
  <si>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</si>
  <si>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</si>
  <si>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</si>
  <si>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</si>
  <si>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</si>
  <si>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</si>
  <si>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</si>
  <si>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</si>
  <si>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</si>
  <si>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</si>
  <si>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</si>
  <si>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</si>
  <si>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</si>
  <si>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</si>
  <si>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</si>
  <si>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</si>
  <si>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</si>
  <si>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</si>
  <si>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</si>
  <si>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</si>
  <si>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</si>
  <si>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</si>
  <si>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</si>
  <si>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</si>
  <si>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</si>
  <si>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</si>
  <si>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</si>
  <si>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</si>
  <si>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</si>
  <si>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</si>
  <si>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</si>
  <si>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</si>
  <si>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</si>
  <si>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</si>
  <si>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</si>
  <si>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</si>
  <si>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</si>
  <si>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</si>
  <si>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</si>
  <si>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</si>
  <si>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</si>
  <si>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</si>
  <si>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</si>
  <si>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</si>
  <si>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</si>
  <si>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</si>
  <si>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</si>
  <si>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</si>
  <si>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</si>
  <si>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</si>
  <si>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</si>
  <si>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</si>
  <si>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</si>
  <si>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</si>
  <si>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</si>
  <si>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</si>
  <si>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</si>
  <si>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</si>
  <si>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</si>
  <si>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</si>
  <si>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</si>
  <si>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</si>
  <si>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</si>
  <si>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</si>
  <si>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</si>
  <si>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</si>
  <si>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</si>
  <si>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</si>
  <si>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</si>
  <si>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</si>
  <si>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</si>
  <si>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</si>
  <si>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</si>
  <si>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</si>
  <si>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</si>
  <si>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</si>
  <si>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</si>
  <si>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</si>
  <si>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</si>
  <si>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</si>
  <si>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</si>
  <si>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</si>
  <si>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</si>
  <si>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</si>
  <si>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</si>
  <si>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</si>
  <si>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</si>
  <si>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</si>
  <si>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</si>
  <si>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</si>
  <si>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</si>
  <si>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</si>
  <si>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</si>
  <si>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</si>
  <si>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</si>
  <si>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</si>
  <si>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</si>
  <si>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</si>
  <si>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</si>
  <si>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</si>
  <si>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</si>
  <si>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</si>
  <si>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</si>
  <si>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</si>
  <si>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</si>
  <si>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</si>
  <si>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</si>
  <si>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</si>
  <si>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</si>
  <si>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</si>
  <si>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</si>
  <si>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</si>
  <si>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</si>
  <si>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</si>
  <si>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</si>
  <si>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</si>
  <si>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</si>
  <si>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</si>
  <si>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</si>
  <si>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</si>
  <si>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</si>
  <si>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</si>
  <si>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</si>
  <si>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</si>
  <si>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</si>
  <si>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</si>
  <si>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</si>
  <si>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</si>
  <si>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</si>
  <si>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</si>
  <si>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</si>
  <si>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</si>
  <si>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</si>
  <si>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</si>
  <si>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</si>
  <si>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</si>
  <si>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</si>
  <si>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</si>
  <si>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</si>
  <si>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</si>
  <si>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</si>
  <si>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</si>
  <si>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</si>
  <si>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</si>
  <si>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</si>
  <si>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</si>
  <si>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</si>
  <si>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</si>
  <si>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</si>
  <si>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</si>
  <si>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</si>
  <si>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</si>
  <si>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</si>
  <si>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</si>
  <si>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</si>
  <si>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</si>
  <si>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</si>
  <si>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</si>
  <si>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</si>
  <si>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</si>
  <si>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</si>
  <si>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</si>
  <si>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</si>
  <si>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</si>
  <si>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</si>
  <si>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</si>
  <si>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</si>
  <si>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</si>
  <si>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</si>
  <si>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</si>
  <si>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</si>
  <si>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</si>
  <si>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</si>
  <si>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</si>
  <si>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</si>
  <si>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</si>
  <si>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</si>
  <si>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</si>
  <si>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</si>
  <si>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</si>
  <si>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</si>
  <si>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</si>
  <si>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</si>
  <si>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</si>
  <si>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</si>
  <si>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</si>
  <si>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</si>
  <si>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</si>
  <si>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</si>
  <si>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</si>
  <si>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</si>
  <si>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</si>
  <si>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</si>
  <si>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</si>
  <si>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</si>
  <si>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</si>
  <si>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</si>
  <si>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</si>
  <si>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</si>
  <si>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</si>
  <si>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</si>
  <si>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</si>
  <si>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</si>
  <si>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</si>
  <si>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</si>
  <si>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</si>
  <si>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</si>
  <si>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</si>
  <si>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</si>
  <si>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</si>
  <si>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</si>
  <si>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</si>
  <si>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</si>
  <si>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</si>
  <si>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</si>
  <si>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</si>
  <si>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</si>
  <si>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</si>
  <si>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</si>
  <si>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</si>
  <si>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</si>
  <si>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</si>
  <si>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</si>
  <si>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</si>
  <si>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</si>
  <si>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</si>
  <si>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</si>
  <si>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</si>
  <si>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</si>
  <si>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</si>
  <si>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</si>
  <si>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</si>
  <si>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</si>
  <si>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</si>
  <si>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</si>
  <si>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</si>
  <si>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</si>
  <si>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</si>
  <si>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</si>
  <si>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</si>
  <si>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</si>
  <si>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</si>
  <si>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</si>
  <si>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</si>
  <si>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</si>
  <si>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</si>
  <si>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</si>
  <si>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</si>
  <si>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</si>
  <si>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</si>
  <si>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</si>
  <si>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</si>
  <si>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</si>
  <si>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</si>
  <si>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</si>
  <si>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</si>
  <si>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</si>
  <si>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</si>
  <si>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</si>
  <si>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</si>
  <si>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</si>
  <si>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</si>
  <si>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</si>
  <si>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</si>
  <si>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</si>
  <si>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</si>
  <si>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</si>
  <si>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</si>
  <si>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</si>
  <si>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</si>
  <si>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</si>
  <si>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</si>
  <si>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</si>
  <si>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</si>
  <si>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</si>
  <si>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</si>
  <si>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</si>
  <si>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</si>
  <si>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</si>
  <si>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</si>
  <si>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</si>
  <si>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</si>
  <si>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</si>
  <si>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</si>
  <si>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</si>
  <si>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</si>
  <si>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</si>
  <si>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</si>
  <si>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</si>
  <si>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</si>
  <si>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</si>
  <si>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</si>
  <si>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</si>
  <si>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</si>
  <si>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</si>
  <si>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</si>
  <si>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</si>
  <si>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</si>
  <si>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</si>
  <si>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</si>
  <si>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</si>
  <si>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</si>
  <si>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</si>
  <si>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</si>
  <si>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</si>
  <si>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</si>
  <si>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</si>
  <si>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</si>
  <si>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</si>
  <si>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</si>
  <si>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</si>
  <si>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</si>
  <si>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</si>
  <si>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</si>
  <si>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</si>
  <si>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</si>
  <si>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</si>
  <si>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</si>
  <si>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</si>
  <si>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</si>
  <si>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</si>
  <si>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</si>
  <si>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</si>
  <si>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</si>
  <si>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</si>
  <si>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</si>
  <si>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</si>
  <si>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</si>
  <si>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</si>
  <si>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</si>
  <si>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</si>
  <si>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</si>
  <si>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</si>
  <si>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</si>
  <si>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</si>
  <si>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</si>
  <si>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</si>
  <si>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</si>
  <si>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</si>
  <si>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</si>
  <si>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</si>
  <si>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</si>
  <si>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</si>
  <si>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</si>
  <si>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</si>
  <si>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</si>
  <si>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</si>
  <si>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</si>
  <si>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</si>
  <si>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</si>
  <si>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</si>
  <si>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</si>
  <si>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</si>
  <si>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</si>
  <si>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</si>
  <si>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</si>
  <si>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</si>
  <si>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</si>
  <si>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</si>
  <si>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</si>
  <si>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</si>
  <si>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</si>
  <si>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</si>
  <si>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</si>
  <si>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</si>
  <si>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</si>
  <si>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</si>
  <si>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</si>
  <si>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</si>
  <si>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</si>
  <si>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</si>
  <si>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</si>
  <si>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</si>
  <si>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</si>
  <si>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</si>
  <si>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</si>
  <si>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</si>
  <si>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</si>
  <si>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</si>
  <si>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</si>
  <si>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</si>
  <si>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</si>
  <si>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</si>
  <si>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</si>
  <si>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</si>
  <si>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</si>
  <si>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</si>
  <si>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</si>
  <si>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</si>
  <si>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</si>
  <si>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</si>
  <si>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</si>
  <si>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</si>
  <si>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</si>
  <si>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</si>
  <si>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</si>
  <si>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</si>
  <si>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</si>
  <si>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</si>
  <si>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</si>
  <si>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</si>
  <si>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</si>
  <si>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</si>
  <si>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</si>
  <si>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</si>
  <si>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</si>
  <si>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</si>
  <si>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</si>
  <si>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</si>
  <si>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</si>
  <si>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</si>
  <si>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</si>
  <si>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</si>
  <si>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</si>
  <si>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</si>
  <si>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</si>
  <si>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</si>
  <si>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</si>
  <si>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</si>
  <si>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</si>
  <si>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</si>
  <si>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</si>
  <si>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</si>
  <si>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</si>
  <si>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</si>
  <si>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</si>
  <si>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</si>
  <si>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</si>
  <si>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</si>
  <si>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</si>
  <si>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</si>
  <si>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</si>
  <si>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</si>
  <si>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</si>
  <si>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</si>
  <si>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</si>
  <si>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</si>
  <si>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</si>
  <si>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</si>
  <si>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</si>
  <si>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</si>
  <si>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</si>
  <si>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</si>
  <si>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</si>
  <si>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</si>
  <si>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</si>
  <si>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</si>
  <si>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</si>
  <si>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</si>
  <si>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</si>
  <si>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</si>
  <si>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</si>
  <si>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</si>
  <si>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</si>
  <si>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</si>
  <si>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</si>
  <si>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</si>
  <si>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</si>
  <si>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</si>
  <si>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</si>
  <si>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</si>
  <si>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</si>
  <si>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</si>
  <si>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</si>
  <si>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</si>
  <si>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</si>
  <si>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</si>
  <si>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</si>
  <si>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</si>
  <si>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</si>
  <si>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</si>
  <si>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</si>
  <si>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</si>
  <si>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</si>
  <si>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</si>
  <si>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</si>
  <si>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</si>
  <si>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</si>
  <si>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</si>
  <si>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</si>
  <si>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</si>
  <si>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</si>
  <si>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</si>
  <si>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</si>
  <si>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</si>
  <si>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</si>
  <si>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</si>
  <si>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</si>
  <si>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</si>
  <si>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</si>
  <si>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</si>
  <si>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</si>
  <si>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</si>
  <si>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</si>
  <si>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</si>
  <si>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</si>
  <si>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</si>
  <si>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</si>
  <si>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</si>
  <si>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</si>
  <si>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</si>
  <si>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</si>
  <si>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</si>
  <si>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</si>
  <si>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</si>
  <si>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</si>
  <si>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</si>
  <si>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</si>
  <si>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</si>
  <si>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</si>
  <si>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</si>
  <si>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</si>
  <si>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</si>
  <si>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</si>
  <si>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</si>
  <si>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</si>
  <si>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</si>
  <si>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</si>
  <si>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</si>
  <si>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</si>
  <si>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</si>
  <si>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</si>
  <si>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</si>
  <si>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</si>
  <si>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</si>
  <si>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</si>
  <si>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</si>
  <si>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</si>
  <si>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</si>
  <si>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</si>
  <si>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</si>
  <si>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</si>
  <si>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</si>
  <si>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</si>
  <si>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</si>
  <si>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</si>
  <si>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</si>
  <si>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</si>
  <si>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</si>
  <si>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</si>
  <si>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</si>
  <si>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</si>
  <si>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</si>
  <si>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</si>
  <si>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</si>
  <si>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</si>
  <si>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</si>
  <si>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</si>
  <si>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</si>
  <si>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</si>
  <si>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</si>
  <si>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</si>
  <si>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</si>
  <si>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</si>
  <si>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</si>
  <si>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</si>
  <si>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</si>
  <si>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</si>
  <si>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</si>
  <si>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</si>
  <si>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</si>
  <si>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</si>
  <si>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</si>
  <si>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</si>
  <si>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</si>
  <si>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</si>
  <si>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</si>
  <si>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</si>
  <si>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</si>
  <si>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</si>
  <si>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</si>
  <si>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</si>
  <si>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</si>
  <si>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</si>
  <si>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</si>
  <si>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</si>
  <si>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</si>
  <si>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</si>
  <si>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</si>
  <si>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</si>
  <si>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</si>
  <si>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</si>
  <si>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</si>
  <si>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</si>
  <si>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</si>
  <si>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</si>
  <si>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</si>
  <si>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</si>
  <si>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</si>
  <si>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</si>
  <si>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</si>
  <si>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</si>
  <si>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</si>
  <si>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</si>
  <si>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</si>
  <si>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</si>
  <si>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</si>
  <si>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</si>
  <si>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</si>
  <si>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</si>
  <si>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</si>
  <si>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</si>
  <si>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</si>
  <si>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</si>
  <si>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</si>
  <si>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</si>
  <si>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</si>
  <si>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</si>
  <si>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</si>
  <si>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</si>
  <si>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</si>
  <si>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</si>
  <si>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</si>
  <si>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</si>
  <si>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</si>
  <si>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</si>
  <si>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</si>
  <si>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</si>
  <si>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</si>
  <si>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</si>
  <si>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</si>
  <si>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</si>
  <si>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</si>
  <si>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</si>
  <si>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</si>
  <si>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</si>
  <si>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</si>
  <si>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</si>
  <si>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</si>
  <si>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</si>
  <si>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</si>
  <si>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</si>
  <si>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</si>
  <si>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</si>
  <si>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</si>
  <si>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</si>
  <si>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</si>
  <si>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</si>
  <si>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</si>
  <si>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</si>
  <si>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</si>
  <si>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</si>
  <si>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</si>
  <si>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</si>
  <si>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</si>
  <si>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</si>
  <si>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</si>
  <si>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</si>
  <si>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</si>
  <si>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</si>
  <si>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</si>
  <si>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</si>
  <si>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</si>
  <si>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</si>
  <si>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</si>
  <si>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</si>
  <si>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</si>
  <si>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</si>
  <si>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</si>
  <si>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</si>
  <si>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</si>
  <si>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</si>
  <si>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</si>
  <si>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</si>
  <si>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</si>
  <si>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</si>
  <si>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</si>
  <si>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</si>
  <si>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</si>
  <si>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</si>
  <si>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</si>
  <si>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</si>
  <si>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</si>
  <si>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</si>
  <si>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</si>
  <si>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</si>
  <si>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</si>
  <si>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</si>
  <si>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</si>
  <si>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</si>
  <si>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</si>
  <si>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</si>
  <si>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</si>
  <si>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</si>
  <si>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</si>
  <si>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</si>
  <si>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</si>
  <si>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</si>
  <si>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</si>
  <si>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</si>
  <si>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</si>
  <si>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</si>
  <si>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</si>
  <si>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</si>
  <si>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</si>
  <si>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</si>
  <si>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</si>
  <si>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</si>
  <si>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</si>
  <si>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</si>
  <si>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</si>
  <si>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</si>
  <si>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</si>
  <si>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</si>
  <si>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</si>
  <si>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</si>
  <si>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</si>
  <si>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</si>
  <si>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</si>
  <si>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</si>
  <si>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</si>
  <si>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</si>
  <si>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</si>
  <si>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</si>
  <si>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</si>
  <si>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</si>
  <si>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</si>
  <si>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</si>
  <si>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</si>
  <si>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</si>
  <si>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</si>
  <si>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</si>
  <si>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</si>
  <si>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</si>
  <si>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</si>
  <si>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</si>
  <si>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</si>
  <si>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</si>
  <si>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</si>
  <si>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</si>
  <si>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</si>
  <si>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</si>
  <si>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</si>
  <si>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</si>
  <si>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</si>
  <si>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</si>
  <si>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</si>
  <si>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</si>
  <si>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</si>
  <si>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</si>
  <si>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</si>
  <si>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</si>
  <si>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</si>
  <si>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</si>
  <si>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</si>
  <si>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</si>
  <si>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</si>
  <si>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</si>
  <si>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</si>
  <si>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</si>
  <si>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</si>
  <si>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</si>
  <si>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</si>
  <si>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</si>
  <si>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</si>
  <si>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</si>
  <si>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</si>
  <si>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</si>
  <si>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</si>
  <si>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</si>
  <si>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</si>
  <si>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</si>
  <si>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</si>
  <si>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</si>
  <si>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</si>
  <si>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</si>
  <si>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</si>
  <si>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</si>
  <si>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</si>
  <si>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</si>
  <si>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</si>
  <si>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</si>
  <si>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</si>
  <si>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</si>
  <si>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</si>
  <si>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</si>
  <si>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</si>
  <si>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</si>
  <si>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</si>
  <si>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</si>
  <si>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</si>
  <si>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</si>
  <si>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</si>
  <si>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</si>
  <si>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</si>
  <si>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</si>
  <si>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</si>
  <si>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</si>
  <si>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</si>
  <si>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</si>
  <si>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</si>
  <si>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</si>
  <si>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</si>
  <si>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</si>
  <si>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</si>
  <si>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</si>
  <si>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</si>
  <si>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</si>
  <si>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</si>
  <si>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</si>
  <si>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</si>
  <si>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</si>
  <si>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</si>
  <si>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</si>
  <si>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</si>
  <si>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</si>
  <si>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</si>
  <si>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</si>
  <si>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</si>
  <si>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</si>
  <si>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</si>
  <si>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</si>
  <si>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</si>
  <si>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</si>
  <si>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</si>
  <si>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</si>
  <si>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</si>
  <si>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</si>
  <si>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</si>
  <si>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</si>
  <si>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</si>
  <si>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</si>
  <si>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</si>
  <si>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</si>
  <si>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</si>
  <si>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</si>
  <si>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</si>
  <si>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</si>
  <si>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</si>
  <si>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</si>
  <si>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</si>
  <si>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</si>
  <si>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</si>
  <si>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</si>
  <si>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</si>
  <si>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</si>
  <si>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</si>
  <si>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</si>
  <si>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</si>
  <si>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</si>
  <si>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</si>
  <si>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</si>
  <si>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</si>
  <si>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</si>
  <si>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</si>
  <si>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</si>
  <si>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</si>
  <si>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</si>
  <si>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</si>
  <si>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</si>
  <si>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</si>
  <si>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</si>
  <si>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</si>
  <si>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</si>
  <si>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</si>
  <si>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</si>
  <si>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</si>
  <si>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</si>
  <si>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</si>
  <si>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</si>
  <si>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</si>
  <si>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</si>
  <si>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</si>
  <si>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</si>
  <si>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</si>
  <si>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</si>
  <si>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</si>
  <si>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</si>
  <si>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</si>
  <si>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</si>
  <si>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</si>
  <si>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</si>
  <si>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</si>
  <si>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</si>
  <si>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</si>
  <si>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</si>
  <si>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</si>
  <si>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</si>
  <si>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</si>
  <si>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</si>
  <si>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</si>
  <si>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</si>
  <si>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</si>
  <si>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</si>
  <si>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</si>
  <si>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</si>
  <si>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</si>
  <si>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</si>
  <si>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</si>
  <si>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</si>
  <si>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</si>
  <si>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</si>
  <si>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</si>
  <si>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</si>
  <si>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</si>
  <si>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</si>
  <si>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</si>
  <si>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</si>
  <si>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</si>
  <si>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</si>
  <si>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</si>
  <si>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</si>
  <si>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</si>
  <si>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</si>
  <si>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</si>
  <si>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</si>
  <si>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</si>
  <si>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</si>
  <si>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</si>
  <si>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</si>
  <si>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</si>
  <si>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</si>
  <si>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</si>
  <si>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</si>
  <si>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</si>
  <si>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</si>
  <si>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</si>
  <si>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</si>
  <si>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</si>
  <si>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</si>
  <si>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</si>
  <si>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</si>
  <si>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</si>
  <si>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</si>
  <si>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</si>
  <si>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</si>
  <si>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</si>
  <si>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</si>
  <si>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</si>
  <si>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</si>
  <si>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</si>
  <si>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</si>
  <si>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</si>
  <si>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</si>
  <si>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</si>
  <si>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</si>
  <si>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</si>
  <si>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</si>
  <si>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</si>
  <si>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</si>
  <si>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</si>
  <si>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</si>
  <si>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</si>
  <si>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</si>
  <si>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</si>
  <si>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</si>
  <si>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</si>
  <si>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</si>
  <si>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</si>
  <si>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</si>
  <si>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</si>
  <si>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</si>
  <si>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</si>
  <si>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</si>
  <si>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</si>
  <si>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</si>
  <si>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</si>
  <si>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</si>
  <si>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</si>
  <si>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</si>
  <si>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</si>
  <si>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</si>
  <si>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</si>
  <si>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</si>
  <si>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</si>
  <si>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</si>
  <si>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</si>
  <si>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</si>
  <si>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</si>
  <si>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</si>
  <si>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</si>
  <si>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</si>
  <si>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</si>
  <si>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</si>
  <si>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</si>
  <si>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</si>
  <si>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</si>
  <si>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</si>
  <si>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</si>
  <si>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</si>
  <si>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</si>
  <si>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</si>
  <si>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</si>
  <si>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</si>
  <si>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</si>
  <si>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</si>
  <si>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</si>
  <si>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</si>
  <si>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</si>
  <si>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</si>
  <si>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</si>
  <si>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</si>
  <si>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</si>
  <si>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</si>
  <si>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</si>
  <si>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</si>
  <si>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</si>
  <si>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</si>
  <si>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</si>
  <si>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</si>
  <si>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</si>
  <si>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</si>
  <si>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</si>
  <si>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</si>
  <si>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</si>
  <si>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</si>
  <si>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</si>
  <si>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</si>
  <si>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</si>
  <si>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</si>
  <si>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</si>
  <si>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</si>
  <si>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</si>
  <si>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</si>
  <si>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</si>
  <si>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</si>
  <si>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</si>
  <si>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</si>
  <si>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</si>
  <si>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</si>
  <si>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</si>
  <si>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</si>
  <si>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</si>
  <si>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</si>
  <si>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</si>
  <si>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</si>
  <si>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</si>
  <si>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</si>
  <si>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</si>
  <si>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</si>
  <si>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</si>
  <si>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</si>
  <si>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</si>
  <si>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</si>
  <si>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</si>
  <si>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</si>
  <si>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</si>
  <si>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</si>
  <si>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</si>
  <si>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</si>
  <si>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</si>
  <si>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</si>
  <si>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</si>
  <si>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</si>
  <si>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</si>
  <si>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</si>
  <si>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</si>
  <si>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</si>
  <si>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</si>
  <si>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</si>
  <si>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</si>
  <si>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</si>
  <si>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</si>
  <si>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</si>
  <si>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</si>
  <si>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</si>
  <si>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</si>
  <si>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</si>
  <si>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</si>
  <si>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</si>
  <si>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</si>
  <si>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</si>
  <si>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</si>
  <si>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</si>
  <si>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</si>
  <si>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</si>
  <si>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</si>
  <si>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</si>
  <si>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</si>
  <si>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</si>
  <si>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</si>
  <si>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</si>
  <si>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</si>
  <si>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</si>
  <si>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</si>
  <si>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</si>
  <si>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</si>
  <si>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</si>
  <si>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</si>
  <si>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</si>
  <si>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</si>
  <si>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</si>
  <si>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</si>
  <si>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</si>
  <si>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</si>
  <si>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</si>
  <si>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</si>
  <si>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</si>
  <si>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</si>
  <si>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</si>
  <si>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</si>
  <si>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</si>
  <si>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</si>
  <si>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</si>
  <si>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</si>
  <si>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</si>
  <si>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</si>
  <si>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</si>
  <si>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</si>
  <si>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</si>
  <si>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</si>
  <si>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</si>
  <si>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</si>
  <si>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</si>
  <si>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</si>
  <si>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</si>
  <si>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</si>
  <si>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</si>
  <si>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</si>
  <si>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</si>
  <si>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</si>
  <si>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</si>
  <si>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</si>
  <si>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</si>
  <si>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</si>
  <si>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</si>
  <si>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</si>
  <si>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</si>
  <si>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</si>
  <si>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</si>
  <si>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</si>
  <si>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</si>
  <si>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</si>
  <si>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</si>
  <si>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</si>
  <si>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</si>
  <si>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</si>
  <si>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</si>
  <si>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</si>
  <si>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</si>
  <si>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</si>
  <si>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</si>
  <si>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</si>
  <si>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</si>
  <si>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</si>
  <si>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</si>
  <si>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</si>
  <si>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</si>
  <si>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</si>
  <si>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</si>
  <si>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</si>
  <si>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</si>
  <si>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</si>
  <si>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</si>
  <si>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</si>
  <si>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</si>
  <si>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</si>
  <si>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</si>
  <si>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</si>
  <si>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</si>
  <si>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</si>
  <si>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</si>
  <si>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</si>
  <si>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</si>
  <si>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</si>
  <si>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</si>
  <si>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</si>
  <si>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</si>
  <si>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</si>
  <si>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</si>
  <si>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</si>
  <si>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</si>
  <si>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</si>
  <si>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</si>
  <si>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</si>
  <si>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</si>
  <si>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</si>
  <si>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</si>
  <si>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</si>
  <si>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</si>
  <si>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</si>
  <si>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</si>
  <si>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</si>
  <si>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</si>
  <si>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</si>
  <si>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</si>
  <si>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</si>
  <si>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</si>
  <si>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</si>
  <si>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</si>
  <si>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</si>
  <si>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</si>
  <si>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</si>
  <si>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</si>
  <si>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</si>
  <si>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</si>
  <si>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</si>
  <si>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</si>
  <si>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</si>
  <si>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</si>
  <si>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</si>
  <si>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</si>
  <si>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</si>
  <si>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</si>
  <si>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</si>
  <si>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</si>
  <si>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</si>
  <si>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</si>
  <si>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</si>
  <si>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</si>
  <si>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</si>
  <si>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</si>
  <si>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</si>
  <si>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</si>
  <si>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</si>
  <si>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</si>
  <si>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</si>
  <si>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</si>
  <si>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</si>
  <si>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</si>
  <si>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</si>
  <si>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</si>
  <si>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</si>
  <si>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</si>
  <si>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</si>
  <si>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</si>
  <si>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</si>
  <si>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</si>
  <si>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</si>
  <si>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</si>
  <si>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</si>
  <si>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</si>
  <si>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</si>
  <si>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</si>
  <si>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</si>
  <si>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</si>
  <si>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</si>
  <si>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</si>
  <si>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</si>
  <si>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</si>
  <si>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</si>
  <si>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</si>
  <si>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</si>
  <si>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</si>
  <si>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</si>
  <si>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</si>
  <si>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</si>
  <si>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</si>
  <si>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</si>
  <si>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</si>
  <si>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</si>
  <si>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</si>
  <si>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</si>
  <si>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</si>
  <si>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</si>
  <si>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</si>
  <si>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</si>
  <si>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</si>
  <si>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</si>
  <si>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</si>
  <si>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</si>
  <si>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</si>
  <si>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</si>
  <si>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</si>
  <si>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</si>
  <si>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</si>
  <si>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</si>
  <si>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</si>
  <si>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</si>
  <si>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</si>
  <si>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</si>
  <si>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</si>
  <si>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</si>
  <si>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</si>
  <si>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</si>
  <si>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</si>
  <si>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</si>
  <si>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</si>
  <si>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</si>
  <si>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</si>
  <si>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</si>
  <si>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</si>
  <si>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</si>
  <si>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</si>
  <si>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</si>
  <si>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</si>
  <si>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</si>
  <si>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</si>
  <si>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</si>
  <si>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</si>
  <si>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</si>
  <si>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</si>
  <si>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</si>
  <si>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</si>
  <si>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</si>
  <si>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</si>
  <si>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</si>
  <si>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</si>
  <si>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</si>
  <si>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</si>
  <si>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</si>
  <si>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</si>
  <si>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</si>
  <si>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</si>
  <si>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</si>
  <si>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</si>
  <si>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</si>
  <si>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</si>
  <si>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</si>
  <si>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</si>
  <si>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</si>
  <si>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</si>
  <si>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</si>
  <si>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</si>
  <si>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</si>
  <si>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</si>
  <si>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</si>
  <si>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</si>
  <si>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</si>
  <si>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</si>
  <si>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</si>
  <si>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</si>
  <si>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</si>
  <si>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</si>
  <si>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</si>
  <si>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</si>
  <si>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</si>
  <si>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</si>
  <si>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</si>
  <si>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</si>
  <si>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</si>
  <si>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</si>
  <si>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</si>
  <si>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</si>
  <si>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</si>
  <si>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</si>
  <si>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</si>
  <si>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</si>
  <si>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</si>
  <si>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</si>
  <si>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</si>
  <si>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</si>
  <si>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</si>
  <si>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</si>
  <si>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</si>
  <si>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</si>
  <si>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</si>
  <si>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</si>
  <si>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</si>
  <si>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</si>
  <si>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</si>
  <si>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</si>
  <si>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</si>
  <si>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</si>
  <si>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</si>
  <si>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</si>
  <si>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</si>
  <si>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</si>
  <si>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</si>
  <si>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</si>
  <si>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</si>
  <si>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</si>
  <si>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</si>
  <si>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</si>
  <si>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</si>
  <si>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</si>
  <si>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</si>
  <si>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</si>
  <si>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</si>
  <si>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</si>
  <si>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</si>
  <si>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</si>
  <si>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</si>
  <si>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</si>
  <si>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</si>
  <si>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</si>
  <si>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</si>
  <si>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</si>
  <si>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</si>
  <si>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</si>
  <si>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</si>
  <si>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</si>
  <si>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</si>
  <si>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</si>
  <si>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</si>
  <si>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</si>
  <si>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</si>
  <si>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</si>
  <si>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</si>
  <si>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</si>
  <si>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</si>
  <si>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</si>
  <si>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</si>
  <si>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</si>
  <si>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</si>
  <si>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</si>
  <si>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</si>
  <si>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</si>
  <si>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</si>
  <si>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</si>
  <si>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</si>
  <si>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</si>
  <si>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</si>
  <si>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</si>
  <si>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</si>
  <si>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</si>
  <si>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</si>
  <si>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</si>
  <si>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</si>
  <si>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</si>
  <si>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</si>
  <si>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</si>
  <si>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</si>
  <si>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</si>
  <si>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</si>
  <si>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</si>
  <si>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</si>
  <si>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</si>
  <si>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</si>
  <si>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</si>
  <si>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</si>
  <si>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</si>
  <si>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</si>
  <si>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</si>
  <si>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</si>
  <si>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</si>
  <si>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</si>
  <si>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</si>
  <si>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</si>
  <si>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</si>
  <si>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</si>
  <si>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</si>
  <si>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</si>
  <si>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</si>
  <si>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</si>
  <si>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</si>
  <si>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</si>
  <si>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</si>
  <si>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</si>
  <si>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</si>
  <si>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</si>
  <si>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</si>
  <si>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</si>
  <si>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</si>
  <si>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</si>
  <si>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</si>
  <si>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</si>
  <si>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</si>
  <si>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</si>
  <si>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</si>
  <si>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</si>
  <si>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</si>
  <si>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</si>
  <si>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</si>
  <si>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</si>
  <si>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</si>
  <si>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</si>
  <si>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</si>
  <si>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</si>
  <si>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</si>
  <si>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</si>
  <si>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</si>
  <si>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</si>
  <si>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</si>
  <si>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</si>
  <si>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</si>
  <si>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</si>
  <si>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</si>
  <si>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</si>
  <si>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</si>
  <si>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</si>
  <si>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</si>
  <si>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</si>
  <si>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</si>
  <si>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</si>
  <si>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</si>
  <si>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</si>
  <si>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</si>
  <si>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</si>
  <si>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</si>
  <si>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</si>
  <si>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</si>
  <si>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</si>
  <si>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</si>
  <si>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</si>
  <si>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</si>
  <si>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</si>
  <si>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</si>
  <si>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</si>
  <si>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</si>
  <si>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</si>
  <si>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</si>
  <si>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</si>
  <si>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</si>
  <si>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</si>
  <si>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</si>
  <si>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</si>
  <si>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</si>
  <si>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</si>
  <si>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</si>
  <si>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</si>
  <si>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</si>
  <si>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</si>
  <si>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</si>
  <si>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</si>
  <si>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</si>
  <si>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</si>
  <si>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</si>
  <si>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</si>
  <si>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</si>
  <si>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</si>
  <si>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</si>
  <si>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</si>
  <si>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</si>
  <si>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</si>
  <si>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</si>
  <si>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</si>
  <si>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</si>
  <si>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</si>
  <si>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</si>
  <si>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</si>
  <si>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</si>
  <si>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</si>
  <si>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</si>
  <si>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</si>
  <si>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</si>
  <si>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</si>
  <si>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</si>
  <si>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</si>
  <si>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</si>
  <si>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</si>
  <si>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</si>
  <si>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</si>
  <si>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</si>
  <si>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</si>
  <si>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</si>
  <si>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</si>
  <si>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</si>
  <si>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</si>
  <si>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</si>
  <si>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</si>
  <si>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</si>
  <si>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</si>
  <si>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</si>
  <si>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</si>
  <si>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</si>
  <si>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</si>
  <si>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</si>
  <si>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</si>
  <si>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</si>
  <si>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</si>
  <si>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</si>
  <si>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</si>
  <si>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</si>
  <si>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</si>
  <si>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</si>
  <si>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</si>
  <si>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</si>
  <si>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</si>
  <si>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</si>
  <si>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</si>
  <si>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</si>
  <si>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</si>
  <si>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</si>
  <si>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</si>
  <si>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</si>
  <si>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</si>
  <si>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</si>
  <si>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</si>
  <si>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</si>
  <si>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</si>
  <si>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</si>
  <si>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</si>
  <si>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</si>
  <si>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</si>
  <si>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</si>
  <si>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</si>
  <si>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</si>
  <si>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</si>
  <si>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</si>
  <si>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</si>
  <si>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</si>
  <si>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</si>
  <si>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</si>
  <si>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</si>
  <si>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</si>
  <si>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</si>
  <si>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</si>
  <si>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</si>
  <si>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</si>
  <si>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</si>
  <si>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</si>
  <si>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</si>
  <si>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</si>
  <si>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</si>
  <si>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</si>
  <si>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</si>
  <si>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</si>
  <si>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</si>
  <si>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</si>
  <si>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</si>
  <si>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</si>
  <si>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</si>
  <si>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</si>
  <si>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</si>
  <si>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</si>
  <si>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</si>
  <si>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</si>
  <si>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</si>
  <si>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</si>
  <si>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</si>
  <si>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</si>
  <si>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</si>
  <si>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</si>
  <si>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</si>
  <si>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</si>
  <si>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</si>
  <si>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</si>
  <si>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</si>
  <si>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</si>
  <si>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</si>
  <si>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</si>
  <si>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</si>
  <si>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</si>
  <si>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</si>
  <si>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</si>
  <si>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</si>
  <si>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</si>
  <si>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</si>
  <si>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</si>
  <si>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</si>
  <si>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</si>
  <si>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</si>
  <si>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</si>
  <si>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</si>
  <si>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</si>
  <si>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</si>
  <si>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</si>
  <si>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</si>
  <si>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</si>
  <si>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</si>
  <si>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</si>
  <si>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</si>
  <si>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</si>
  <si>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</si>
  <si>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</si>
  <si>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</si>
  <si>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</si>
  <si>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</si>
  <si>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</si>
  <si>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</si>
  <si>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</si>
  <si>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</si>
  <si>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</si>
  <si>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</si>
  <si>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</si>
  <si>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</si>
  <si>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</si>
  <si>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</si>
  <si>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</si>
  <si>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</si>
  <si>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</si>
  <si>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</si>
  <si>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</si>
  <si>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</si>
  <si>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</si>
  <si>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</si>
  <si>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</si>
  <si>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</si>
  <si>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</si>
  <si>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</si>
  <si>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</si>
  <si>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</si>
  <si>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</si>
  <si>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</si>
  <si>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</si>
  <si>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</si>
  <si>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</si>
  <si>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</si>
  <si>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</si>
  <si>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</si>
  <si>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</si>
  <si>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</si>
  <si>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</si>
  <si>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</si>
  <si>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</si>
  <si>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</si>
  <si>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</si>
  <si>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</si>
  <si>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</si>
  <si>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</si>
  <si>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</si>
  <si>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</si>
  <si>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</si>
  <si>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</si>
  <si>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</si>
  <si>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</si>
  <si>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</si>
  <si>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</si>
  <si>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</si>
  <si>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</si>
  <si>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</si>
  <si>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</si>
  <si>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</si>
  <si>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</si>
  <si>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</si>
  <si>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</si>
  <si>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</si>
  <si>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</si>
  <si>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</si>
  <si>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</si>
  <si>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</si>
  <si>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</si>
  <si>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</si>
  <si>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</si>
  <si>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</si>
  <si>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</si>
  <si>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</si>
  <si>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</si>
  <si>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</si>
  <si>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</si>
  <si>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</si>
  <si>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</si>
  <si>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</si>
  <si>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</si>
  <si>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</si>
  <si>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</si>
  <si>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</si>
  <si>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</si>
  <si>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</si>
  <si>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</si>
  <si>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</si>
  <si>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</si>
  <si>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</si>
  <si>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</si>
  <si>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</si>
  <si>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</si>
  <si>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</si>
  <si>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</si>
  <si>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</si>
  <si>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</si>
  <si>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</si>
  <si>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</si>
  <si>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</si>
  <si>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</si>
  <si>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</si>
  <si>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</si>
  <si>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</si>
  <si>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</si>
  <si>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</si>
  <si>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</si>
  <si>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</si>
  <si>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</si>
  <si>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</si>
  <si>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</si>
  <si>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</si>
  <si>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</si>
  <si>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</si>
  <si>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</si>
  <si>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</si>
  <si>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</si>
  <si>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</si>
  <si>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</si>
  <si>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</si>
  <si>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</si>
  <si>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</si>
  <si>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</si>
  <si>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</si>
  <si>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</si>
  <si>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</si>
  <si>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</si>
  <si>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</si>
  <si>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</si>
  <si>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</si>
  <si>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</si>
  <si>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</si>
  <si>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</si>
  <si>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</si>
  <si>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</si>
  <si>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</si>
  <si>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</si>
  <si>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</si>
  <si>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</si>
  <si>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</si>
  <si>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</si>
  <si>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</si>
  <si>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</si>
  <si>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</si>
  <si>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</si>
  <si>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</si>
  <si>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</si>
  <si>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</si>
  <si>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</si>
  <si>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</si>
  <si>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</si>
  <si>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</si>
  <si>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</si>
  <si>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</si>
  <si>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</si>
  <si>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</si>
  <si>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</si>
  <si>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</si>
  <si>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</si>
  <si>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</si>
  <si>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</si>
  <si>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</si>
  <si>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</si>
  <si>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</si>
  <si>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</si>
  <si>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</si>
  <si>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</si>
  <si>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</si>
  <si>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</si>
  <si>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</si>
  <si>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</si>
  <si>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</si>
  <si>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</si>
  <si>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</si>
  <si>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</si>
  <si>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</si>
  <si>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</si>
  <si>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</si>
  <si>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</si>
  <si>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</si>
  <si>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</si>
  <si>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</si>
  <si>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</si>
  <si>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</si>
  <si>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</si>
  <si>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</si>
  <si>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</si>
  <si>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</si>
  <si>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</si>
  <si>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</si>
  <si>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</si>
  <si>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</si>
  <si>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</si>
  <si>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</si>
  <si>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</si>
  <si>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</si>
  <si>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</si>
  <si>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</si>
  <si>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</si>
  <si>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</si>
  <si>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</si>
  <si>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</si>
  <si>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</si>
  <si>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</si>
  <si>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</si>
  <si>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</si>
  <si>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</si>
  <si>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</si>
  <si>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</si>
  <si>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</si>
  <si>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</si>
  <si>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</si>
  <si>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</si>
  <si>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</si>
  <si>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</si>
  <si>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</si>
  <si>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</si>
  <si>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</si>
  <si>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</si>
  <si>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</si>
  <si>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</si>
  <si>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</si>
  <si>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</si>
  <si>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</si>
  <si>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</si>
  <si>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</si>
  <si>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</si>
  <si>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</si>
  <si>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</si>
  <si>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</si>
  <si>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</si>
  <si>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</si>
  <si>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</si>
  <si>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</si>
  <si>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</si>
  <si>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</si>
  <si>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</si>
  <si>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</si>
  <si>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</si>
  <si>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</si>
  <si>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</si>
  <si>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</si>
  <si>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</si>
  <si>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</si>
  <si>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</si>
  <si>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</si>
  <si>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</si>
  <si>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</si>
  <si>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</si>
  <si>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</si>
  <si>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</si>
  <si>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</si>
  <si>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</si>
  <si>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</si>
  <si>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</si>
  <si>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</si>
  <si>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</si>
  <si>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</si>
  <si>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</si>
  <si>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</si>
  <si>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</si>
  <si>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</si>
  <si>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</si>
  <si>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</si>
  <si>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</si>
  <si>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</si>
  <si>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</si>
  <si>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</si>
  <si>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</si>
  <si>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</si>
  <si>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</si>
  <si>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</si>
  <si>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</si>
  <si>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</si>
  <si>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</si>
  <si>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</si>
  <si>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</si>
  <si>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</si>
  <si>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</si>
  <si>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</si>
  <si>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</si>
  <si>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</si>
  <si>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</si>
  <si>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</si>
  <si>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</si>
  <si>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</si>
  <si>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</si>
  <si>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</si>
  <si>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</si>
  <si>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</si>
  <si>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</si>
  <si>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</si>
  <si>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</si>
  <si>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</si>
  <si>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</si>
  <si>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</si>
  <si>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</si>
  <si>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</si>
  <si>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</si>
  <si>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</si>
  <si>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</si>
  <si>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</si>
  <si>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</si>
  <si>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</si>
  <si>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</si>
  <si>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</si>
  <si>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</si>
  <si>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</si>
  <si>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</si>
  <si>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</si>
  <si>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</si>
  <si>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</si>
  <si>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</si>
  <si>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</si>
  <si>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</si>
  <si>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</si>
  <si>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</si>
  <si>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</si>
  <si>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</si>
  <si>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</si>
  <si>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</si>
  <si>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</si>
  <si>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</si>
  <si>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</si>
  <si>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</si>
  <si>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</si>
  <si>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</si>
  <si>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</si>
  <si>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</si>
  <si>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</si>
  <si>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</si>
  <si>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</si>
  <si>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</si>
  <si>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</si>
  <si>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</si>
  <si>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</si>
  <si>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</si>
  <si>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</si>
  <si>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</si>
  <si>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</si>
  <si>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</si>
  <si>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</si>
  <si>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</si>
  <si>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</si>
  <si>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</si>
  <si>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</si>
  <si>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</si>
  <si>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</si>
  <si>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</si>
  <si>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</si>
  <si>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</si>
  <si>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</si>
  <si>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</si>
  <si>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</si>
  <si>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</si>
  <si>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</si>
  <si>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</si>
  <si>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</si>
  <si>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</si>
  <si>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</si>
  <si>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</si>
  <si>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</si>
  <si>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</si>
  <si>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</si>
  <si>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</si>
  <si>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</si>
  <si>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</si>
  <si>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</si>
  <si>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</si>
  <si>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</si>
  <si>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</si>
  <si>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</si>
  <si>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</si>
  <si>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</si>
  <si>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</si>
  <si>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</si>
  <si>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</si>
  <si>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</si>
  <si>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</si>
  <si>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</si>
  <si>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</si>
  <si>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</si>
  <si>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</si>
  <si>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</si>
  <si>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</si>
  <si>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</si>
  <si>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</si>
  <si>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</si>
  <si>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</si>
  <si>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</si>
  <si>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</si>
  <si>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</si>
  <si>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</si>
  <si>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</si>
  <si>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</si>
  <si>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</si>
  <si>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</si>
  <si>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</si>
  <si>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</si>
  <si>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</si>
  <si>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</si>
  <si>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</si>
  <si>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</si>
  <si>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</si>
  <si>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</si>
  <si>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</si>
  <si>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</si>
  <si>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</si>
  <si>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</si>
  <si>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</si>
  <si>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</si>
  <si>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</si>
  <si>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</si>
  <si>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</si>
  <si>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</si>
  <si>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</si>
  <si>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</si>
  <si>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</si>
  <si>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</si>
  <si>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</si>
  <si>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</si>
  <si>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</si>
  <si>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</si>
  <si>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</si>
  <si>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</si>
  <si>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</si>
  <si>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</si>
  <si>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</si>
  <si>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</si>
  <si>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</si>
  <si>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</si>
  <si>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</si>
  <si>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</si>
  <si>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</si>
  <si>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</si>
  <si>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</si>
  <si>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</si>
  <si>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</si>
  <si>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</si>
  <si>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</si>
  <si>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</si>
  <si>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</si>
  <si>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</si>
  <si>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</si>
  <si>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</si>
  <si>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</si>
  <si>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</si>
  <si>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</si>
  <si>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</si>
  <si>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</si>
  <si>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</si>
  <si>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</si>
  <si>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</si>
  <si>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</si>
  <si>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</si>
  <si>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</si>
  <si>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</si>
  <si>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</si>
  <si>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</si>
  <si>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</si>
  <si>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</si>
  <si>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</si>
  <si>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</si>
  <si>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</si>
  <si>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</si>
  <si>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</si>
  <si>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</si>
  <si>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</si>
  <si>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</si>
  <si>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</si>
  <si>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</si>
  <si>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</si>
  <si>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</si>
  <si>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</si>
  <si>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</si>
  <si>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</si>
  <si>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</si>
  <si>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</si>
  <si>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</si>
  <si>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</si>
  <si>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</si>
  <si>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</si>
  <si>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</si>
  <si>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</si>
  <si>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</si>
  <si>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</si>
  <si>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</si>
  <si>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</si>
  <si>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</si>
  <si>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</si>
  <si>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</si>
  <si>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</si>
  <si>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</si>
  <si>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</si>
  <si>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</si>
  <si>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</si>
  <si>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</si>
  <si>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</si>
  <si>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</si>
  <si>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</si>
  <si>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</si>
  <si>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</si>
  <si>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</si>
  <si>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</si>
  <si>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</si>
  <si>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</si>
  <si>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</si>
  <si>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</si>
  <si>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</si>
  <si>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</si>
  <si>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</si>
  <si>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</si>
  <si>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</si>
  <si>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</si>
  <si>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</si>
  <si>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</si>
  <si>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</si>
  <si>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</si>
  <si>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</si>
  <si>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</si>
  <si>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</si>
  <si>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</si>
  <si>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</si>
  <si>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</si>
  <si>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</si>
  <si>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</si>
  <si>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</si>
  <si>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</si>
  <si>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</si>
  <si>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</si>
  <si>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</si>
  <si>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</si>
  <si>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</si>
  <si>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</si>
  <si>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</si>
  <si>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</si>
  <si>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</si>
  <si>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</si>
  <si>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</si>
  <si>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</si>
  <si>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</si>
  <si>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</si>
  <si>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</si>
  <si>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</si>
  <si>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</si>
  <si>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</si>
  <si>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</si>
  <si>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</si>
  <si>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</si>
  <si>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</si>
  <si>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</si>
  <si>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</si>
  <si>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</si>
  <si>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</si>
  <si>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</si>
  <si>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</si>
  <si>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</si>
  <si>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</si>
  <si>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</si>
  <si>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</si>
  <si>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</si>
  <si>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</si>
  <si>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</si>
  <si>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</si>
  <si>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</si>
  <si>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</si>
  <si>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</si>
  <si>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</si>
  <si>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</si>
  <si>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</si>
  <si>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</si>
  <si>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</si>
  <si>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</si>
  <si>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</si>
  <si>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</si>
  <si>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</si>
  <si>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</si>
  <si>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</si>
  <si>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</si>
  <si>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</si>
  <si>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</si>
  <si>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</si>
  <si>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</si>
  <si>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</si>
  <si>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</si>
  <si>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</si>
  <si>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</si>
  <si>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</si>
  <si>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</si>
  <si>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</si>
  <si>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</si>
  <si>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</si>
  <si>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</si>
  <si>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</si>
  <si>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</si>
  <si>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</si>
  <si>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</si>
  <si>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</si>
  <si>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</si>
  <si>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</si>
  <si>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</si>
  <si>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</si>
  <si>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</si>
  <si>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</si>
  <si>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</si>
  <si>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</si>
  <si>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</si>
  <si>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</si>
  <si>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</si>
  <si>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</si>
  <si>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</si>
  <si>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</si>
  <si>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</si>
  <si>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</si>
  <si>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</si>
  <si>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</si>
  <si>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</si>
  <si>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</si>
  <si>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</si>
  <si>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</si>
  <si>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</si>
  <si>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</si>
  <si>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</si>
  <si>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</si>
  <si>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</si>
  <si>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</si>
  <si>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</si>
  <si>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</si>
  <si>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</si>
  <si>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</si>
  <si>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</si>
  <si>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</si>
  <si>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</si>
  <si>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</si>
  <si>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</si>
  <si>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</si>
  <si>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</si>
  <si>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</si>
  <si>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</si>
  <si>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</si>
  <si>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</si>
  <si>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</si>
  <si>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</si>
  <si>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</si>
  <si>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</si>
  <si>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</si>
  <si>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</si>
  <si>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</si>
  <si>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</si>
  <si>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</si>
  <si>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</si>
  <si>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</si>
  <si>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</si>
  <si>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</si>
  <si>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</si>
  <si>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</si>
  <si>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</si>
  <si>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</si>
  <si>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</si>
  <si>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</si>
  <si>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</si>
  <si>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</si>
  <si>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</si>
  <si>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</si>
  <si>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</si>
  <si>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</si>
  <si>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</si>
  <si>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</si>
  <si>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</si>
  <si>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</si>
  <si>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</si>
  <si>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</si>
  <si>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</si>
  <si>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</si>
  <si>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</si>
  <si>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</si>
  <si>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</si>
  <si>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</si>
  <si>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</si>
  <si>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</si>
  <si>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</si>
  <si>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</si>
  <si>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</si>
  <si>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</si>
  <si>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</si>
  <si>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</si>
  <si>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</si>
  <si>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</si>
  <si>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</si>
  <si>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</si>
  <si>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</si>
  <si>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</si>
  <si>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</si>
  <si>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</si>
  <si>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</si>
  <si>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</si>
  <si>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</si>
  <si>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</si>
  <si>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</si>
  <si>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</si>
  <si>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</si>
  <si>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</si>
  <si>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</si>
  <si>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</si>
  <si>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</si>
  <si>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</si>
  <si>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</si>
  <si>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</si>
  <si>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</si>
  <si>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</si>
  <si>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</si>
  <si>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</si>
  <si>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</si>
  <si>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</si>
  <si>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</si>
  <si>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</si>
  <si>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</si>
  <si>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</si>
  <si>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</si>
  <si>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</si>
  <si>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</si>
  <si>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</si>
  <si>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</si>
  <si>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</si>
  <si>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</si>
  <si>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</si>
  <si>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</si>
  <si>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</si>
  <si>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</si>
  <si>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</si>
  <si>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</si>
  <si>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</si>
  <si>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</si>
  <si>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</si>
  <si>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</si>
  <si>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</si>
  <si>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</si>
  <si>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</si>
  <si>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</si>
  <si>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</si>
  <si>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</si>
  <si>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</si>
  <si>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</si>
  <si>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</si>
  <si>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</si>
  <si>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</si>
  <si>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</si>
  <si>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</si>
  <si>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</si>
  <si>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</si>
  <si>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</si>
  <si>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</si>
  <si>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</si>
  <si>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</si>
  <si>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</si>
  <si>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</si>
  <si>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</si>
  <si>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</si>
  <si>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</si>
  <si>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</si>
  <si>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</si>
  <si>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</si>
  <si>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</si>
  <si>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</si>
  <si>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</si>
  <si>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</si>
  <si>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</si>
  <si>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</si>
  <si>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</si>
  <si>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</si>
  <si>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</si>
  <si>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</si>
  <si>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</si>
  <si>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</si>
  <si>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</si>
  <si>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</si>
  <si>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</si>
  <si>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</si>
  <si>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</si>
  <si>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</si>
  <si>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</si>
  <si>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</si>
  <si>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</si>
  <si>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</si>
  <si>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</si>
  <si>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</si>
  <si>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</si>
  <si>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</si>
  <si>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</si>
  <si>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</si>
  <si>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</si>
  <si>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</si>
  <si>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</si>
  <si>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</si>
  <si>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</si>
  <si>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</si>
  <si>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</si>
  <si>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</si>
  <si>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</si>
  <si>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</si>
  <si>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</si>
  <si>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</si>
  <si>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</si>
  <si>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</si>
  <si>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</si>
  <si>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</si>
  <si>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</si>
  <si>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</si>
  <si>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</si>
  <si>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</si>
  <si>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</si>
  <si>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</si>
  <si>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</si>
  <si>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</si>
  <si>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</si>
  <si>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</si>
  <si>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</si>
  <si>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</si>
  <si>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</si>
  <si>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</si>
  <si>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</si>
  <si>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</si>
  <si>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</si>
  <si>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</si>
  <si>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</si>
  <si>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</si>
  <si>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</si>
  <si>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</si>
  <si>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</si>
  <si>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</si>
  <si>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</si>
  <si>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</si>
  <si>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</si>
  <si>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</si>
  <si>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</si>
  <si>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</si>
  <si>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</si>
  <si>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</si>
  <si>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</si>
  <si>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</si>
  <si>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</si>
  <si>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</si>
  <si>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</si>
  <si>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</si>
  <si>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</si>
  <si>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</si>
  <si>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</si>
  <si>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</si>
  <si>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</si>
  <si>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</si>
  <si>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</si>
  <si>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</si>
  <si>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</si>
  <si>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</si>
  <si>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</si>
  <si>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</si>
  <si>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</si>
  <si>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</si>
  <si>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</si>
  <si>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</si>
  <si>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</si>
  <si>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</si>
  <si>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</si>
  <si>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</si>
  <si>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</si>
  <si>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</si>
  <si>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</si>
  <si>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</si>
  <si>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</si>
  <si>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</si>
  <si>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</si>
  <si>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</si>
  <si>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</si>
  <si>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</si>
  <si>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</si>
  <si>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</si>
  <si>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</si>
  <si>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</si>
  <si>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</si>
  <si>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</si>
  <si>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</si>
  <si>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</si>
  <si>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</si>
  <si>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</si>
  <si>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</si>
  <si>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</si>
  <si>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</si>
  <si>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</si>
  <si>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</si>
  <si>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</si>
  <si>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</si>
  <si>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</si>
  <si>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</si>
  <si>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</si>
  <si>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</si>
  <si>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</si>
  <si>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</si>
  <si>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</si>
  <si>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</si>
  <si>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</si>
  <si>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</si>
  <si>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</si>
  <si>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</si>
  <si>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</si>
  <si>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</si>
  <si>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</si>
  <si>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</si>
  <si>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</si>
  <si>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</si>
  <si>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</si>
  <si>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</si>
  <si>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</si>
  <si>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</si>
  <si>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</si>
  <si>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</si>
  <si>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</si>
  <si>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</si>
  <si>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</si>
  <si>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</si>
  <si>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</si>
  <si>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</si>
  <si>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</si>
  <si>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</si>
  <si>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</si>
  <si>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</si>
  <si>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</si>
  <si>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</si>
  <si>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</si>
  <si>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</si>
  <si>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</si>
  <si>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</si>
  <si>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</si>
  <si>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</si>
  <si>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</si>
  <si>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</si>
  <si>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</si>
  <si>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</si>
  <si>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</si>
  <si>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</si>
  <si>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</si>
  <si>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</si>
  <si>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</si>
  <si>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</si>
  <si>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</si>
  <si>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</si>
  <si>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</si>
  <si>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</si>
  <si>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</si>
  <si>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</si>
  <si>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</si>
  <si>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</si>
  <si>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</si>
  <si>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</si>
  <si>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</si>
  <si>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</si>
  <si>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</si>
  <si>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</si>
  <si>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</si>
  <si>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</si>
  <si>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</si>
  <si>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</si>
  <si>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</si>
  <si>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</si>
  <si>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</si>
  <si>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</si>
  <si>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</si>
  <si>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</si>
  <si>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</si>
  <si>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</si>
  <si>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</si>
  <si>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</si>
  <si>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</si>
  <si>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</si>
  <si>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</si>
  <si>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</si>
  <si>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</si>
  <si>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</si>
  <si>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</si>
  <si>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</si>
  <si>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</si>
  <si>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</si>
  <si>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</si>
  <si>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</si>
  <si>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</si>
  <si>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</si>
  <si>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</si>
  <si>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</si>
  <si>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</si>
  <si>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</si>
  <si>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</si>
  <si>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</si>
  <si>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</si>
  <si>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</si>
  <si>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</si>
  <si>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</si>
  <si>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</si>
  <si>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</si>
  <si>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</si>
  <si>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</si>
  <si>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</si>
  <si>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</si>
  <si>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</si>
  <si>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</si>
  <si>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</si>
  <si>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</si>
  <si>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</si>
  <si>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</si>
  <si>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</si>
  <si>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</si>
  <si>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</si>
  <si>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</si>
  <si>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</si>
  <si>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</si>
  <si>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</si>
  <si>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</si>
  <si>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</si>
  <si>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</si>
  <si>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</si>
  <si>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</si>
  <si>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</si>
  <si>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</si>
  <si>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</si>
  <si>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</si>
  <si>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</si>
  <si>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</si>
  <si>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</si>
  <si>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</si>
  <si>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</si>
  <si>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</si>
  <si>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</si>
  <si>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</si>
  <si>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</si>
  <si>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</si>
  <si>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</si>
  <si>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</si>
  <si>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</si>
  <si>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</si>
  <si>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</si>
  <si>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</si>
  <si>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</si>
  <si>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</si>
  <si>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</si>
  <si>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</si>
  <si>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</si>
  <si>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</si>
  <si>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</si>
  <si>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</si>
  <si>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</si>
  <si>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</si>
  <si>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</si>
  <si>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</si>
  <si>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</si>
  <si>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</si>
  <si>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</si>
  <si>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</si>
  <si>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</si>
  <si>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</si>
  <si>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</si>
  <si>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</si>
  <si>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</si>
  <si>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</si>
  <si>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</si>
  <si>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</si>
  <si>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</si>
  <si>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</si>
  <si>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</si>
  <si>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</si>
  <si>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</si>
  <si>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</si>
  <si>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</si>
  <si>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</si>
  <si>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</si>
  <si>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</si>
  <si>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</si>
  <si>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</si>
  <si>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</si>
  <si>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</si>
  <si>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</si>
  <si>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</si>
  <si>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</si>
  <si>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</si>
  <si>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</si>
  <si>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</si>
  <si>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</si>
  <si>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</si>
  <si>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</si>
  <si>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</si>
  <si>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</si>
  <si>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</si>
  <si>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</si>
  <si>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</si>
  <si>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</si>
  <si>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</si>
  <si>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</si>
  <si>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</si>
  <si>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</si>
  <si>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</si>
  <si>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</si>
  <si>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</si>
  <si>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</si>
  <si>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</si>
  <si>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</si>
  <si>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</si>
  <si>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</si>
  <si>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</si>
  <si>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</si>
  <si>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</si>
  <si>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</si>
  <si>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</si>
  <si>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</si>
  <si>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</si>
  <si>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</si>
  <si>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</si>
  <si>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</si>
  <si>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</si>
  <si>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</si>
  <si>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</si>
  <si>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</si>
  <si>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</si>
  <si>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</si>
  <si>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</si>
  <si>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</si>
  <si>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</si>
  <si>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</si>
  <si>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</si>
  <si>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</si>
  <si>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</si>
  <si>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</si>
  <si>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</si>
  <si>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</si>
  <si>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</si>
  <si>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</si>
  <si>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</si>
  <si>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</si>
  <si>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</si>
  <si>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</si>
  <si>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</si>
  <si>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</si>
  <si>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</si>
  <si>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</si>
  <si>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</si>
  <si>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</si>
  <si>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</si>
  <si>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</si>
  <si>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</si>
  <si>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</si>
  <si>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</si>
  <si>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</si>
  <si>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</si>
  <si>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</si>
  <si>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</si>
  <si>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</si>
  <si>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</si>
  <si>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</si>
  <si>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</si>
  <si>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</si>
  <si>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</si>
  <si>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</si>
  <si>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</si>
  <si>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</si>
  <si>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</si>
  <si>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</si>
  <si>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</si>
  <si>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</si>
  <si>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</si>
  <si>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</si>
  <si>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</si>
  <si>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</si>
  <si>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</si>
  <si>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</si>
  <si>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</si>
  <si>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</si>
  <si>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</si>
  <si>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</si>
  <si>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</si>
  <si>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</si>
  <si>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</si>
  <si>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</si>
  <si>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</si>
  <si>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</si>
  <si>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</si>
  <si>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</si>
  <si>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</si>
  <si>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</si>
  <si>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</si>
  <si>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</si>
  <si>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</si>
  <si>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</si>
  <si>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</si>
  <si>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</si>
  <si>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</si>
  <si>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</si>
  <si>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</si>
  <si>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</si>
  <si>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</si>
  <si>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</si>
  <si>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</si>
  <si>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</si>
  <si>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</si>
  <si>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</si>
  <si>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</si>
  <si>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</si>
  <si>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</si>
  <si>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</si>
  <si>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</si>
  <si>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</si>
  <si>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</si>
  <si>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</si>
  <si>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</si>
  <si>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</si>
  <si>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</si>
  <si>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</si>
  <si>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</si>
  <si>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</si>
  <si>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</si>
  <si>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</si>
  <si>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</si>
  <si>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</si>
  <si>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</si>
  <si>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</si>
  <si>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</si>
  <si>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</si>
  <si>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</si>
  <si>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</si>
  <si>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</si>
  <si>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</si>
  <si>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</si>
  <si>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</si>
  <si>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</si>
  <si>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</si>
  <si>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</si>
  <si>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</si>
  <si>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</si>
  <si>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</si>
  <si>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</si>
  <si>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</si>
  <si>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</si>
  <si>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</si>
  <si>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</si>
  <si>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</si>
  <si>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</si>
  <si>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</si>
  <si>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</si>
  <si>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</si>
  <si>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</si>
  <si>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</si>
  <si>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</si>
  <si>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</si>
  <si>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</si>
  <si>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</si>
  <si>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</si>
  <si>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</si>
  <si>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</si>
  <si>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</si>
  <si>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</si>
  <si>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</si>
  <si>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</si>
  <si>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</si>
  <si>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</si>
  <si>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</si>
  <si>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</si>
  <si>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</si>
  <si>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</si>
  <si>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</si>
  <si>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</si>
  <si>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</si>
  <si>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</si>
  <si>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</si>
  <si>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</si>
  <si>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</si>
  <si>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</si>
  <si>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</si>
  <si>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</si>
  <si>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</si>
  <si>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</si>
  <si>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</si>
  <si>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</si>
  <si>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</si>
  <si>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</si>
  <si>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</si>
  <si>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</si>
  <si>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</si>
  <si>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</si>
  <si>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</si>
  <si>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</si>
  <si>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</si>
  <si>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</si>
  <si>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</si>
  <si>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</si>
  <si>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</si>
  <si>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</si>
  <si>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</si>
  <si>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</si>
  <si>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</si>
  <si>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</si>
  <si>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</si>
  <si>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</si>
  <si>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</si>
  <si>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</si>
  <si>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</si>
  <si>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</si>
  <si>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</si>
  <si>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</si>
  <si>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</si>
  <si>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</si>
  <si>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</si>
  <si>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</si>
  <si>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</si>
  <si>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</si>
  <si>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</si>
  <si>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</si>
  <si>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</si>
  <si>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</si>
  <si>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</si>
  <si>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</si>
  <si>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</si>
  <si>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</si>
  <si>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</si>
  <si>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</si>
  <si>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</si>
  <si>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</si>
  <si>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</si>
  <si>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</si>
  <si>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</si>
  <si>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</si>
  <si>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</si>
  <si>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</si>
  <si>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</si>
  <si>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</si>
  <si>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</si>
  <si>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</si>
  <si>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</si>
  <si>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</si>
  <si>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</si>
  <si>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</si>
  <si>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</si>
  <si>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</si>
  <si>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</si>
  <si>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</si>
  <si>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</si>
  <si>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</si>
  <si>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</si>
  <si>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</si>
  <si>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</si>
  <si>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</si>
  <si>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</si>
  <si>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</si>
  <si>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</si>
  <si>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</si>
  <si>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</si>
  <si>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</si>
  <si>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</si>
  <si>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</si>
  <si>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</si>
  <si>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</si>
  <si>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</si>
  <si>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</si>
  <si>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</si>
  <si>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</si>
  <si>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</si>
  <si>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</si>
  <si>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</si>
  <si>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</si>
  <si>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</si>
  <si>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</si>
  <si>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</si>
  <si>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</si>
  <si>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</si>
  <si>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</si>
  <si>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</si>
  <si>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</si>
  <si>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</si>
  <si>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</si>
  <si>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</si>
  <si>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</si>
  <si>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</si>
  <si>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</si>
  <si>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</si>
  <si>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</si>
  <si>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</si>
  <si>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</si>
  <si>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</si>
  <si>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</si>
  <si>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</si>
  <si>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</si>
  <si>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</si>
  <si>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</si>
  <si>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</si>
  <si>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</si>
  <si>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</si>
  <si>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</si>
  <si>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</si>
  <si>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</si>
  <si>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</si>
  <si>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</si>
  <si>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</si>
  <si>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</si>
  <si>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</si>
  <si>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</si>
  <si>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</si>
  <si>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</si>
  <si>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</si>
  <si>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</si>
  <si>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</si>
  <si>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</si>
  <si>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</si>
  <si>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</si>
  <si>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</si>
  <si>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</si>
  <si>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</si>
  <si>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</si>
  <si>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</si>
  <si>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</si>
  <si>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</si>
  <si>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</si>
  <si>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</si>
  <si>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</si>
  <si>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</si>
  <si>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</si>
  <si>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</si>
  <si>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</si>
  <si>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</si>
  <si>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</si>
  <si>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</si>
  <si>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</si>
  <si>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</si>
  <si>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</si>
  <si>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</si>
  <si>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</si>
  <si>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</si>
  <si>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</si>
  <si>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</si>
  <si>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</si>
  <si>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</si>
  <si>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</si>
  <si>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</si>
  <si>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</si>
  <si>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</si>
  <si>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</si>
  <si>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</si>
  <si>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</si>
  <si>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</si>
  <si>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</si>
  <si>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</si>
  <si>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</si>
  <si>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</si>
  <si>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</si>
  <si>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</si>
  <si>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</si>
  <si>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</si>
  <si>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</si>
  <si>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</si>
  <si>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</si>
  <si>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</si>
  <si>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</si>
  <si>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</si>
  <si>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</si>
  <si>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</si>
  <si>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</si>
  <si>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</si>
  <si>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</si>
  <si>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</si>
  <si>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</si>
  <si>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</si>
  <si>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</si>
  <si>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</si>
  <si>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</si>
  <si>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</si>
  <si>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</si>
  <si>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</si>
  <si>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</si>
  <si>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</si>
  <si>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</si>
  <si>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</si>
  <si>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</si>
  <si>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</si>
  <si>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</si>
  <si>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</si>
  <si>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</si>
  <si>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</si>
  <si>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</si>
  <si>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</si>
  <si>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</si>
  <si>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</si>
  <si>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</si>
  <si>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</si>
  <si>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</si>
  <si>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</si>
  <si>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</si>
  <si>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</si>
  <si>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</si>
  <si>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</si>
  <si>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</si>
  <si>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</si>
  <si>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</si>
  <si>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</si>
  <si>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</si>
  <si>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</si>
  <si>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</si>
  <si>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</si>
  <si>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</si>
  <si>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</si>
  <si>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</si>
  <si>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</si>
  <si>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</si>
  <si>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</si>
  <si>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</si>
  <si>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</si>
  <si>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</si>
  <si>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</si>
  <si>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</si>
  <si>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</si>
  <si>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</si>
  <si>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</si>
  <si>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</si>
  <si>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</si>
  <si>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</si>
  <si>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</si>
  <si>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</si>
  <si>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</si>
  <si>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</si>
  <si>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</si>
  <si>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</si>
  <si>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</si>
  <si>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</si>
  <si>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</si>
  <si>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</si>
  <si>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</si>
  <si>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</si>
  <si>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</si>
  <si>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</si>
  <si>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</si>
  <si>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</si>
  <si>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</si>
  <si>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</si>
  <si>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</si>
  <si>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</si>
  <si>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</si>
  <si>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</si>
  <si>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</si>
  <si>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</si>
  <si>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</si>
  <si>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</si>
  <si>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</si>
  <si>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</si>
  <si>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</si>
  <si>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</si>
  <si>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</si>
  <si>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</si>
  <si>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</si>
  <si>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</si>
  <si>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</si>
  <si>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</si>
  <si>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</si>
  <si>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</si>
  <si>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</si>
  <si>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</si>
  <si>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</si>
  <si>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</si>
  <si>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</si>
  <si>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</si>
  <si>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</si>
  <si>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</si>
  <si>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</si>
  <si>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</si>
  <si>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</si>
  <si>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</si>
  <si>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</si>
  <si>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</si>
  <si>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</si>
  <si>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</si>
  <si>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</si>
  <si>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</si>
  <si>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</si>
  <si>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</si>
  <si>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</si>
  <si>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</si>
  <si>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</si>
  <si>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</si>
  <si>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</si>
  <si>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</si>
  <si>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</si>
  <si>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</si>
  <si>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</si>
  <si>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</si>
  <si>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</si>
  <si>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</si>
  <si>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</si>
  <si>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</si>
  <si>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</si>
  <si>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</si>
  <si>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</si>
  <si>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</si>
  <si>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</si>
  <si>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</si>
  <si>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</si>
  <si>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</si>
  <si>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</si>
  <si>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</si>
  <si>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</si>
  <si>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</si>
  <si>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</si>
  <si>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</si>
  <si>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</si>
  <si>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</si>
  <si>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</si>
  <si>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</si>
  <si>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</si>
  <si>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</si>
  <si>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</si>
  <si>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</si>
  <si>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</si>
  <si>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</si>
  <si>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</si>
  <si>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</si>
  <si>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</si>
  <si>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</si>
  <si>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</si>
  <si>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</si>
  <si>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</si>
  <si>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</si>
  <si>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</si>
  <si>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</si>
  <si>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</si>
  <si>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</si>
  <si>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</si>
  <si>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</si>
  <si>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</si>
  <si>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</si>
  <si>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</si>
  <si>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</si>
  <si>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</si>
  <si>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</si>
  <si>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</si>
  <si>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</si>
  <si>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</si>
  <si>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</si>
  <si>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</si>
  <si>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</si>
  <si>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</si>
  <si>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</si>
  <si>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</si>
  <si>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</si>
  <si>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</si>
  <si>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</si>
  <si>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</si>
  <si>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</si>
  <si>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</si>
  <si>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</si>
  <si>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</si>
  <si>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</si>
  <si>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</si>
  <si>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</si>
  <si>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</si>
  <si>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</si>
  <si>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</si>
  <si>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</si>
  <si>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</si>
  <si>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</si>
  <si>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</si>
  <si>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</si>
  <si>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</si>
  <si>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</si>
  <si>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</si>
  <si>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</si>
  <si>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</si>
  <si>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</si>
  <si>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</si>
  <si>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</si>
  <si>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</si>
  <si>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</si>
  <si>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</si>
  <si>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</si>
  <si>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</si>
  <si>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</si>
  <si>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</si>
  <si>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</si>
  <si>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</si>
  <si>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</si>
  <si>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</si>
  <si>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</si>
  <si>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</si>
  <si>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</si>
  <si>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</si>
  <si>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</si>
  <si>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</si>
  <si>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</si>
  <si>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</si>
  <si>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</si>
  <si>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</si>
  <si>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</si>
  <si>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</si>
  <si>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</si>
  <si>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</si>
  <si>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</si>
  <si>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</si>
  <si>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</si>
  <si>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</si>
  <si>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</si>
  <si>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</si>
  <si>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</si>
  <si>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</si>
  <si>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</si>
  <si>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</si>
  <si>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</si>
  <si>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</si>
  <si>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</si>
  <si>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</si>
  <si>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</si>
  <si>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</si>
  <si>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</si>
  <si>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</si>
  <si>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</si>
  <si>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</si>
  <si>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</si>
  <si>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</si>
  <si>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</si>
  <si>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</si>
  <si>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</si>
  <si>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</si>
  <si>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</si>
  <si>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</si>
  <si>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</si>
  <si>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</si>
  <si>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</si>
  <si>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</si>
  <si>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</si>
  <si>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</si>
  <si>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</si>
  <si>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</si>
  <si>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</si>
  <si>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</si>
  <si>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</si>
  <si>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</si>
  <si>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</si>
  <si>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</si>
  <si>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</si>
  <si>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</si>
  <si>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</si>
  <si>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</si>
  <si>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</si>
  <si>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</si>
  <si>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</si>
  <si>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</si>
  <si>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</si>
  <si>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</si>
  <si>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</si>
  <si>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</si>
  <si>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</si>
  <si>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</si>
  <si>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</si>
  <si>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</si>
  <si>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</si>
  <si>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</si>
  <si>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</si>
  <si>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</si>
  <si>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</si>
  <si>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</si>
  <si>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</si>
  <si>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</si>
  <si>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</si>
  <si>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</si>
  <si>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</si>
  <si>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</si>
  <si>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</si>
  <si>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</si>
  <si>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</si>
  <si>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</si>
  <si>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</si>
  <si>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</si>
  <si>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</si>
  <si>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</si>
  <si>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</si>
  <si>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</si>
  <si>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</si>
  <si>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</si>
  <si>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</si>
  <si>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</si>
  <si>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</si>
  <si>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</si>
  <si>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</si>
  <si>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</si>
  <si>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</si>
  <si>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</si>
  <si>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</si>
  <si>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</si>
  <si>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</si>
  <si>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</si>
  <si>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</si>
  <si>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</si>
  <si>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</si>
  <si>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</si>
  <si>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</si>
  <si>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</si>
  <si>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</si>
  <si>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</si>
  <si>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</si>
  <si>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</si>
  <si>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</si>
  <si>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</si>
  <si>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</si>
  <si>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</si>
  <si>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</si>
  <si>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</si>
  <si>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</si>
  <si>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</si>
  <si>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</si>
  <si>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</si>
  <si>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</si>
  <si>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</si>
  <si>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</si>
  <si>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</si>
  <si>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</si>
  <si>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</si>
  <si>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</si>
  <si>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</si>
  <si>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</si>
  <si>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</si>
  <si>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</si>
  <si>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</si>
  <si>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</si>
  <si>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</si>
  <si>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</si>
  <si>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</si>
  <si>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</si>
  <si>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</si>
  <si>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</si>
  <si>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</si>
  <si>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</si>
  <si>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</si>
  <si>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</si>
  <si>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</si>
  <si>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</si>
  <si>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</si>
  <si>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</si>
  <si>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</si>
  <si>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</si>
  <si>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</si>
  <si>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</si>
  <si>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</si>
  <si>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</si>
  <si>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</si>
  <si>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</si>
  <si>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</si>
  <si>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</si>
  <si>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</si>
  <si>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</si>
  <si>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</si>
  <si>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</si>
  <si>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</si>
  <si>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</si>
  <si>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</si>
  <si>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</si>
  <si>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</si>
  <si>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</si>
  <si>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</si>
  <si>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</si>
  <si>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</si>
  <si>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</si>
  <si>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</si>
  <si>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</si>
  <si>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</si>
  <si>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</si>
  <si>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</si>
  <si>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</si>
  <si>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</si>
  <si>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</si>
  <si>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</si>
  <si>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</si>
  <si>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</si>
  <si>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</si>
  <si>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</si>
  <si>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</si>
  <si>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</si>
  <si>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</si>
  <si>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</si>
  <si>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</si>
  <si>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</si>
  <si>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</si>
  <si>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</si>
  <si>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</si>
  <si>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</si>
  <si>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</si>
  <si>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</si>
  <si>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</si>
  <si>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</si>
  <si>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</si>
  <si>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</si>
  <si>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</si>
  <si>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</si>
  <si>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</si>
  <si>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</si>
  <si>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</si>
  <si>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</si>
  <si>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</si>
  <si>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</si>
  <si>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</si>
  <si>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</si>
  <si>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</si>
  <si>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</si>
  <si>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</si>
  <si>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</si>
  <si>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</si>
  <si>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</si>
  <si>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</si>
  <si>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</si>
  <si>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</si>
  <si>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</si>
  <si>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</si>
  <si>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</si>
  <si>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</si>
  <si>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</si>
  <si>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</si>
  <si>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</si>
  <si>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</si>
  <si>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</si>
  <si>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</si>
  <si>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</si>
  <si>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</si>
  <si>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</si>
  <si>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</si>
  <si>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</si>
  <si>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</si>
  <si>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</si>
  <si>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</si>
  <si>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</si>
  <si>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</si>
  <si>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</si>
  <si>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</si>
  <si>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</si>
  <si>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</si>
  <si>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</si>
  <si>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</si>
  <si>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</si>
  <si>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</si>
  <si>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</si>
  <si>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</si>
  <si>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</si>
  <si>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</si>
  <si>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</si>
  <si>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</si>
  <si>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</si>
  <si>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</si>
  <si>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</si>
  <si>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</si>
  <si>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</si>
  <si>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</si>
  <si>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</si>
  <si>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</si>
  <si>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</si>
  <si>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</si>
  <si>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</si>
  <si>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</si>
  <si>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</si>
  <si>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</si>
  <si>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</si>
  <si>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</si>
  <si>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</si>
  <si>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</si>
  <si>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</si>
  <si>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</si>
  <si>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</si>
  <si>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</si>
  <si>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</si>
  <si>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</si>
  <si>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</si>
  <si>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</si>
  <si>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</si>
  <si>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</si>
  <si>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</si>
  <si>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</si>
  <si>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</si>
  <si>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</si>
  <si>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</si>
  <si>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</si>
  <si>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</si>
  <si>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</si>
  <si>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</si>
  <si>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</si>
  <si>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</si>
  <si>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</si>
  <si>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</si>
  <si>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</si>
  <si>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</si>
  <si>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</si>
  <si>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</si>
  <si>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</si>
  <si>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</si>
  <si>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</si>
  <si>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</si>
  <si>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</si>
  <si>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</si>
  <si>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</si>
  <si>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</si>
  <si>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</si>
  <si>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</si>
  <si>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</si>
  <si>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</si>
  <si>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</si>
  <si>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</si>
  <si>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</si>
  <si>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</si>
  <si>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</si>
  <si>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</si>
  <si>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</si>
  <si>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</si>
  <si>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</si>
  <si>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</si>
  <si>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</si>
  <si>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</si>
  <si>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</si>
  <si>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</si>
  <si>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</si>
  <si>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</si>
  <si>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</si>
  <si>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</si>
  <si>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</si>
  <si>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</si>
  <si>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</si>
  <si>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</si>
  <si>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</si>
  <si>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</si>
  <si>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</si>
  <si>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</si>
  <si>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</si>
  <si>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</si>
  <si>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</si>
  <si>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</si>
  <si>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</si>
  <si>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</si>
  <si>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</si>
  <si>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</si>
  <si>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</si>
  <si>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</si>
  <si>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</si>
  <si>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</si>
  <si>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</si>
  <si>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</si>
  <si>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</si>
  <si>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</si>
  <si>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</si>
  <si>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</si>
  <si>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</si>
  <si>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</si>
  <si>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</si>
  <si>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</si>
  <si>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</si>
  <si>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</si>
  <si>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</si>
  <si>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</si>
  <si>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</si>
  <si>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</si>
  <si>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</si>
  <si>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</si>
  <si>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</si>
  <si>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</si>
  <si>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</si>
  <si>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</si>
  <si>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</si>
  <si>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</si>
  <si>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</si>
  <si>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</si>
  <si>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</si>
  <si>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</si>
  <si>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</si>
  <si>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</si>
  <si>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</si>
  <si>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</si>
  <si>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</si>
  <si>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</si>
  <si>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</si>
  <si>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</si>
  <si>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</si>
  <si>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</si>
  <si>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</si>
  <si>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</si>
  <si>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</si>
  <si>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</si>
  <si>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</si>
  <si>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</si>
  <si>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</si>
  <si>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</si>
  <si>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</si>
  <si>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</si>
  <si>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</si>
  <si>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</si>
  <si>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</si>
  <si>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</si>
  <si>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</si>
  <si>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</si>
  <si>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</si>
  <si>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</si>
  <si>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</si>
  <si>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</si>
  <si>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</si>
  <si>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</si>
  <si>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</si>
  <si>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</si>
  <si>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</si>
  <si>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</si>
  <si>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</si>
  <si>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</si>
  <si>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</si>
  <si>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</si>
  <si>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</si>
  <si>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</si>
  <si>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</si>
  <si>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</si>
  <si>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</si>
  <si>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</si>
  <si>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</si>
  <si>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</si>
  <si>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</si>
  <si>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</si>
  <si>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</si>
  <si>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</si>
  <si>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</si>
  <si>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</si>
  <si>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</si>
  <si>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</si>
  <si>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</si>
  <si>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</si>
  <si>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</si>
  <si>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</si>
  <si>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</si>
  <si>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</si>
  <si>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</si>
  <si>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</si>
  <si>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</si>
  <si>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</si>
  <si>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</si>
  <si>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</si>
  <si>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</si>
  <si>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</si>
  <si>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</si>
  <si>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</si>
  <si>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</si>
  <si>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</si>
  <si>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</si>
  <si>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</si>
  <si>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</si>
  <si>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</si>
  <si>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</si>
  <si>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</si>
  <si>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</si>
  <si>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</si>
  <si>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</si>
  <si>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</si>
  <si>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</si>
  <si>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</si>
  <si>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</si>
  <si>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</si>
  <si>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</si>
  <si>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</si>
  <si>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</si>
  <si>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</si>
  <si>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</si>
  <si>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</si>
  <si>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</si>
  <si>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</si>
  <si>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</si>
  <si>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</si>
  <si>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</si>
  <si>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</si>
  <si>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</si>
  <si>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</si>
  <si>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</si>
  <si>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</si>
  <si>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</si>
  <si>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</si>
  <si>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</si>
  <si>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</si>
  <si>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</si>
  <si>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</si>
  <si>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</si>
  <si>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</si>
  <si>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</si>
  <si>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</si>
  <si>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</si>
  <si>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</si>
  <si>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</si>
  <si>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</si>
  <si>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</si>
  <si>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</si>
  <si>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</si>
  <si>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</si>
  <si>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</si>
  <si>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</si>
  <si>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</si>
  <si>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</si>
  <si>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</si>
  <si>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</si>
  <si>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</si>
  <si>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</si>
  <si>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</si>
  <si>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</si>
  <si>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</si>
  <si>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</si>
  <si>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</si>
  <si>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</si>
  <si>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</si>
  <si>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</si>
  <si>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</si>
  <si>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</si>
  <si>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</si>
  <si>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</si>
  <si>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</si>
  <si>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</si>
  <si>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</si>
  <si>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</si>
  <si>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</si>
  <si>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</si>
  <si>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</si>
  <si>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</si>
  <si>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</si>
  <si>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</si>
  <si>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</si>
  <si>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</si>
  <si>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</si>
  <si>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</si>
  <si>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</si>
  <si>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</si>
  <si>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</si>
  <si>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</si>
  <si>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</si>
  <si>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</si>
  <si>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</si>
  <si>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</si>
  <si>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</si>
  <si>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</si>
  <si>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</si>
  <si>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</si>
  <si>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</si>
  <si>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</si>
  <si>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</si>
  <si>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</si>
  <si>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</si>
  <si>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</si>
  <si>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</si>
  <si>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</si>
  <si>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</si>
  <si>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</si>
  <si>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</si>
  <si>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</si>
  <si>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</si>
  <si>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</si>
  <si>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</si>
  <si>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</si>
  <si>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</si>
  <si>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</si>
  <si>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</si>
  <si>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</si>
  <si>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</si>
  <si>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</si>
  <si>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</si>
  <si>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</si>
  <si>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</si>
  <si>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</si>
  <si>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</si>
  <si>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</si>
  <si>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</si>
  <si>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</si>
  <si>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</si>
  <si>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</si>
  <si>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</si>
  <si>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</si>
  <si>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</si>
  <si>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</si>
  <si>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</si>
  <si>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</si>
  <si>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</si>
  <si>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</si>
  <si>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</si>
  <si>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</si>
  <si>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</si>
  <si>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</si>
  <si>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</si>
  <si>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</si>
  <si>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</si>
  <si>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</si>
  <si>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</si>
  <si>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</si>
  <si>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</si>
  <si>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</si>
  <si>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</si>
  <si>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</si>
  <si>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</si>
  <si>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</si>
  <si>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</si>
  <si>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</si>
  <si>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</si>
  <si>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</si>
  <si>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</si>
  <si>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</si>
  <si>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</si>
  <si>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</si>
  <si>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</si>
  <si>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</si>
  <si>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</si>
  <si>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</si>
  <si>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</si>
  <si>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</si>
  <si>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</si>
  <si>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</si>
  <si>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</si>
  <si>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</si>
  <si>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</si>
  <si>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</si>
  <si>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</si>
  <si>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</si>
  <si>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</si>
  <si>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</si>
  <si>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</si>
  <si>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</si>
  <si>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</si>
  <si>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</si>
  <si>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</si>
  <si>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</si>
  <si>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</si>
  <si>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</si>
  <si>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</si>
  <si>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</si>
  <si>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</si>
  <si>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</si>
  <si>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</si>
  <si>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</si>
  <si>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</si>
  <si>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</si>
  <si>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</si>
  <si>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</si>
  <si>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</si>
  <si>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</si>
  <si>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</si>
  <si>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</si>
  <si>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</si>
  <si>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</si>
  <si>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</si>
  <si>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</si>
  <si>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</si>
  <si>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</si>
  <si>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</si>
  <si>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</si>
  <si>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</si>
  <si>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</si>
  <si>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</si>
  <si>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</si>
  <si>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</si>
  <si>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</si>
  <si>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</si>
  <si>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</si>
  <si>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</si>
  <si>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</si>
  <si>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</si>
  <si>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</si>
  <si>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</si>
  <si>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</si>
  <si>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</si>
  <si>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</si>
  <si>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</si>
  <si>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</si>
  <si>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</si>
  <si>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</si>
  <si>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</si>
  <si>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</si>
  <si>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</si>
  <si>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</si>
  <si>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</si>
  <si>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</si>
  <si>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</si>
  <si>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</si>
  <si>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</si>
  <si>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</si>
  <si>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</si>
  <si>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</si>
  <si>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</si>
  <si>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</si>
  <si>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</si>
  <si>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</si>
  <si>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</si>
  <si>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</si>
  <si>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</si>
  <si>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</si>
  <si>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</si>
  <si>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</si>
  <si>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</si>
  <si>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</si>
  <si>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</si>
  <si>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</si>
  <si>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</si>
  <si>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</si>
  <si>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</si>
  <si>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</si>
  <si>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</si>
  <si>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</si>
  <si>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</si>
  <si>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</si>
  <si>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</si>
  <si>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</si>
  <si>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</si>
  <si>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</si>
  <si>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</si>
  <si>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</si>
  <si>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</si>
  <si>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</si>
  <si>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</si>
  <si>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</si>
  <si>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</si>
  <si>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</si>
  <si>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</si>
  <si>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</si>
  <si>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</si>
  <si>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</si>
  <si>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</si>
  <si>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</si>
  <si>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</si>
  <si>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</si>
  <si>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</si>
  <si>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</si>
  <si>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</si>
  <si>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</si>
  <si>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</si>
  <si>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</si>
  <si>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</si>
  <si>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</si>
  <si>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</si>
  <si>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</si>
  <si>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</si>
  <si>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</si>
  <si>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</si>
  <si>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</si>
  <si>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</si>
  <si>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</si>
  <si>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</si>
  <si>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</si>
  <si>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</si>
  <si>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</si>
  <si>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</si>
  <si>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</si>
  <si>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</si>
  <si>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</si>
  <si>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</si>
  <si>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</si>
  <si>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</si>
  <si>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</si>
  <si>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</si>
  <si>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</si>
  <si>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</si>
  <si>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</si>
  <si>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</si>
  <si>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</si>
  <si>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</si>
  <si>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</si>
  <si>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</si>
  <si>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</si>
  <si>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</si>
  <si>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</si>
  <si>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</si>
  <si>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</si>
  <si>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</si>
  <si>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</si>
  <si>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</si>
  <si>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</si>
  <si>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</si>
  <si>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</si>
  <si>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</si>
  <si>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</si>
  <si>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</si>
  <si>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</si>
  <si>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</si>
  <si>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</si>
  <si>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</si>
  <si>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</si>
  <si>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</si>
  <si>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</si>
  <si>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</si>
  <si>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</si>
  <si>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</si>
  <si>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</si>
  <si>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</si>
  <si>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</si>
  <si>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</si>
  <si>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</si>
  <si>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</si>
  <si>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</si>
  <si>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</si>
  <si>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</si>
  <si>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</si>
  <si>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</si>
  <si>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</si>
  <si>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</si>
  <si>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</si>
  <si>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</si>
  <si>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</si>
  <si>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</si>
  <si>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</si>
  <si>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</si>
  <si>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</si>
  <si>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</si>
  <si>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</si>
  <si>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</si>
  <si>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</si>
  <si>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</si>
  <si>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</si>
  <si>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</si>
  <si>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</si>
  <si>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</si>
  <si>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</si>
  <si>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</si>
  <si>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</si>
  <si>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</si>
  <si>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</si>
  <si>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</si>
  <si>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</si>
  <si>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</si>
  <si>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</si>
  <si>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</si>
  <si>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</si>
  <si>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</si>
  <si>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</si>
  <si>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</si>
  <si>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</si>
  <si>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</si>
  <si>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</si>
  <si>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</si>
  <si>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</si>
  <si>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</si>
  <si>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</si>
  <si>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</si>
  <si>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</si>
  <si>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</si>
  <si>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</si>
  <si>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</si>
  <si>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</si>
  <si>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</si>
  <si>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</si>
  <si>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</si>
  <si>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</si>
  <si>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</si>
  <si>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</si>
  <si>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</si>
  <si>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</si>
  <si>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</si>
  <si>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</si>
  <si>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</si>
  <si>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</si>
  <si>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</si>
  <si>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</si>
  <si>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</si>
  <si>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</si>
  <si>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</si>
  <si>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</si>
  <si>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</si>
  <si>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</si>
  <si>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</si>
  <si>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</si>
  <si>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</si>
  <si>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</si>
  <si>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</si>
  <si>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</si>
  <si>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</si>
  <si>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</si>
  <si>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</si>
  <si>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</si>
  <si>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</si>
  <si>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</si>
  <si>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</si>
  <si>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</si>
  <si>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</si>
  <si>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</si>
  <si>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</si>
  <si>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</si>
  <si>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</si>
  <si>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</si>
  <si>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</si>
  <si>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</si>
  <si>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</si>
  <si>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</si>
  <si>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</si>
  <si>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</si>
  <si>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</si>
  <si>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</si>
  <si>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</si>
  <si>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</si>
  <si>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</si>
  <si>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</si>
  <si>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</si>
  <si>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</si>
  <si>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</si>
  <si>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</si>
  <si>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</si>
  <si>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</si>
  <si>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</si>
  <si>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</si>
  <si>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</si>
  <si>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</si>
  <si>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</si>
  <si>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</si>
  <si>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</si>
  <si>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</si>
  <si>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</si>
  <si>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</si>
  <si>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</si>
  <si>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</si>
  <si>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</si>
  <si>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</si>
  <si>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</si>
  <si>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</si>
  <si>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</si>
  <si>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</si>
  <si>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</si>
  <si>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</si>
  <si>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</si>
  <si>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</si>
  <si>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</si>
  <si>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</si>
  <si>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</si>
  <si>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</si>
  <si>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</si>
  <si>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</si>
  <si>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</si>
  <si>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</si>
  <si>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</si>
  <si>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</si>
  <si>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</si>
  <si>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</si>
  <si>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</si>
  <si>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</si>
  <si>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</si>
  <si>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</si>
  <si>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</si>
  <si>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</si>
  <si>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</si>
  <si>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</si>
  <si>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</si>
  <si>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</si>
  <si>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</si>
  <si>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</si>
  <si>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</si>
  <si>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</si>
  <si>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</si>
  <si>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</si>
  <si>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</si>
  <si>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</si>
  <si>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</si>
  <si>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</si>
  <si>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</si>
  <si>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</si>
  <si>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</si>
  <si>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</si>
  <si>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</si>
  <si>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</si>
  <si>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</si>
  <si>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</si>
  <si>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</si>
  <si>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</si>
  <si>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</si>
  <si>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</si>
  <si>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</si>
  <si>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</si>
  <si>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</si>
  <si>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</si>
  <si>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</si>
  <si>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</si>
  <si>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</si>
  <si>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</si>
  <si>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</si>
  <si>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</si>
  <si>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</si>
  <si>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</si>
  <si>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</si>
  <si>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</si>
  <si>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</si>
  <si>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</si>
  <si>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</si>
  <si>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</si>
  <si>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</si>
  <si>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</si>
  <si>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</si>
  <si>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</si>
  <si>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</si>
  <si>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</si>
  <si>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</si>
  <si>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</si>
  <si>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</si>
  <si>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</si>
  <si>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</si>
  <si>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</si>
  <si>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</si>
  <si>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</si>
  <si>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</si>
  <si>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</si>
  <si>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</si>
  <si>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</si>
  <si>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</si>
  <si>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</si>
  <si>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</si>
  <si>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</si>
  <si>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</si>
  <si>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</si>
  <si>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</si>
  <si>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</si>
  <si>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</si>
  <si>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</si>
  <si>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</si>
  <si>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</si>
  <si>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</si>
  <si>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</si>
  <si>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</si>
  <si>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</si>
  <si>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</si>
  <si>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</si>
  <si>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</si>
  <si>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</si>
  <si>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</si>
  <si>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</si>
  <si>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</si>
  <si>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</si>
  <si>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</si>
  <si>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</si>
  <si>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</si>
  <si>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</si>
  <si>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</si>
  <si>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</si>
  <si>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</si>
  <si>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</si>
  <si>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</si>
  <si>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</si>
  <si>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</si>
  <si>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</si>
  <si>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</si>
  <si>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</si>
  <si>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</si>
  <si>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</si>
  <si>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</si>
  <si>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</si>
  <si>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</si>
  <si>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</si>
  <si>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</si>
  <si>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</si>
  <si>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</si>
  <si>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</si>
  <si>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</si>
  <si>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</si>
  <si>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</si>
  <si>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</si>
  <si>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</si>
  <si>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</si>
  <si>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</si>
  <si>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</si>
  <si>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</si>
  <si>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</si>
  <si>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</si>
  <si>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</si>
  <si>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</si>
  <si>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</si>
  <si>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</si>
  <si>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</si>
  <si>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</si>
  <si>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</si>
  <si>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</si>
  <si>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</si>
  <si>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</si>
  <si>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</si>
  <si>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</si>
  <si>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</si>
  <si>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</si>
  <si>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</si>
  <si>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</si>
  <si>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</si>
  <si>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</si>
  <si>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</si>
  <si>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</si>
  <si>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</si>
  <si>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</si>
  <si>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</si>
  <si>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</si>
  <si>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</si>
  <si>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</si>
  <si>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</si>
  <si>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</si>
  <si>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</si>
  <si>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</si>
  <si>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</si>
  <si>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</si>
  <si>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</si>
  <si>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</si>
  <si>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</si>
  <si>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</si>
  <si>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</si>
  <si>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</si>
  <si>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</si>
  <si>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</si>
  <si>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</si>
  <si>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</si>
  <si>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</si>
  <si>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</si>
  <si>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</si>
  <si>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</si>
  <si>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</si>
  <si>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</si>
  <si>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</si>
  <si>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</si>
  <si>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</si>
  <si>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</si>
  <si>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</si>
  <si>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</si>
  <si>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</si>
  <si>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</si>
  <si>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</si>
  <si>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</si>
  <si>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</si>
  <si>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</si>
  <si>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</si>
  <si>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</si>
  <si>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</si>
  <si>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</si>
  <si>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</si>
  <si>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</si>
  <si>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</si>
  <si>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</si>
  <si>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</si>
  <si>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</si>
  <si>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</si>
  <si>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</si>
  <si>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</si>
  <si>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</si>
  <si>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</si>
  <si>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</si>
  <si>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</si>
  <si>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</si>
  <si>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</si>
  <si>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</si>
  <si>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</si>
  <si>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</si>
  <si>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</si>
  <si>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</si>
  <si>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</si>
  <si>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</si>
  <si>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</si>
  <si>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</si>
  <si>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</si>
  <si>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</si>
  <si>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</si>
  <si>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</si>
  <si>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</si>
  <si>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</si>
  <si>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</si>
  <si>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</si>
  <si>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</si>
  <si>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</si>
  <si>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</si>
  <si>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</si>
  <si>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</si>
  <si>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</si>
  <si>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</si>
  <si>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</si>
  <si>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</si>
  <si>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</si>
  <si>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</si>
  <si>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</si>
  <si>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</si>
  <si>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</si>
  <si>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</si>
  <si>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</si>
  <si>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</si>
  <si>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</si>
  <si>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</si>
  <si>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</si>
  <si>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</si>
  <si>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</si>
  <si>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</si>
  <si>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</si>
  <si>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</si>
  <si>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</si>
  <si>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</si>
  <si>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</si>
  <si>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</si>
  <si>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</si>
  <si>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</si>
  <si>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</si>
  <si>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</si>
  <si>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</si>
  <si>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</si>
  <si>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</si>
  <si>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</si>
  <si>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</si>
  <si>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</si>
  <si>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</si>
  <si>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</si>
  <si>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</si>
  <si>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</si>
  <si>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</si>
  <si>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</si>
  <si>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</si>
  <si>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</si>
  <si>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</si>
  <si>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</si>
  <si>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</si>
  <si>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</si>
  <si>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</si>
  <si>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</si>
  <si>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</si>
  <si>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</si>
  <si>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</si>
  <si>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</si>
  <si>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</si>
  <si>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</si>
  <si>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</si>
  <si>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</si>
  <si>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</si>
  <si>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</si>
  <si>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</si>
  <si>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</si>
  <si>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</si>
  <si>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</si>
  <si>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</si>
  <si>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</si>
  <si>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</si>
  <si>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</si>
  <si>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</si>
  <si>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</si>
  <si>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</si>
  <si>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</si>
  <si>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</si>
  <si>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</si>
  <si>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</si>
  <si>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</si>
  <si>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</si>
  <si>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</si>
  <si>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</si>
  <si>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</si>
  <si>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</si>
  <si>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</si>
  <si>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</si>
  <si>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</si>
  <si>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</si>
  <si>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</si>
  <si>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</si>
  <si>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</si>
  <si>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</si>
  <si>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</si>
  <si>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</si>
  <si>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</si>
  <si>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</si>
  <si>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</si>
  <si>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</si>
  <si>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</si>
  <si>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</si>
  <si>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</si>
  <si>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</si>
  <si>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</si>
  <si>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</si>
  <si>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</si>
  <si>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</si>
  <si>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</si>
  <si>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</si>
  <si>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</si>
  <si>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</si>
  <si>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</si>
  <si>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</si>
  <si>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</si>
  <si>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</si>
  <si>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</si>
  <si>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</si>
  <si>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</si>
  <si>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</si>
  <si>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</si>
  <si>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</si>
  <si>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</si>
  <si>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</si>
  <si>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</si>
  <si>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</si>
  <si>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</si>
  <si>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</si>
  <si>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</si>
  <si>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</si>
  <si>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</si>
  <si>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</si>
  <si>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</si>
  <si>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</si>
  <si>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</si>
  <si>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</si>
  <si>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</si>
  <si>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</si>
  <si>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</si>
  <si>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</si>
  <si>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</si>
  <si>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</si>
  <si>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</si>
  <si>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</si>
  <si>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</si>
  <si>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</si>
  <si>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</si>
  <si>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</si>
  <si>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</si>
  <si>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</si>
  <si>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</si>
  <si>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</si>
  <si>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</si>
  <si>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</si>
  <si>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</si>
  <si>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</si>
  <si>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</si>
  <si>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</si>
  <si>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</si>
  <si>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</si>
  <si>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</si>
  <si>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</si>
  <si>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</si>
  <si>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</si>
  <si>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</si>
  <si>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</si>
  <si>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</si>
  <si>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</si>
  <si>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</si>
  <si>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</si>
  <si>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</si>
  <si>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</si>
  <si>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</si>
  <si>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</si>
  <si>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</si>
  <si>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</si>
  <si>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</si>
  <si>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</si>
  <si>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</si>
  <si>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</si>
  <si>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</si>
  <si>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</si>
  <si>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</si>
  <si>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</si>
  <si>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</si>
  <si>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</si>
  <si>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</si>
  <si>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</si>
  <si>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</si>
  <si>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</si>
  <si>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</si>
  <si>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</si>
  <si>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</si>
  <si>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</si>
  <si>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</si>
  <si>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</si>
  <si>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</si>
  <si>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</si>
  <si>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</si>
  <si>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</si>
  <si>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</si>
  <si>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</si>
  <si>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</si>
  <si>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</si>
  <si>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</si>
  <si>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</si>
  <si>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</si>
  <si>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</si>
  <si>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</si>
  <si>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</si>
  <si>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</si>
  <si>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</si>
  <si>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</si>
  <si>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</si>
  <si>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</si>
  <si>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</si>
  <si>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</si>
  <si>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</si>
  <si>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</si>
  <si>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</si>
  <si>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</si>
  <si>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</si>
  <si>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</si>
  <si>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</si>
  <si>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</si>
  <si>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</si>
  <si>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</si>
  <si>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</si>
  <si>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</si>
  <si>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</si>
  <si>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</si>
  <si>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</si>
  <si>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</si>
  <si>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</si>
  <si>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</si>
  <si>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</si>
  <si>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</si>
  <si>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</si>
  <si>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</si>
  <si>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</si>
  <si>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</si>
  <si>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</si>
  <si>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</si>
  <si>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</si>
  <si>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</si>
  <si>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</si>
  <si>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</si>
  <si>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</si>
  <si>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</si>
  <si>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</si>
  <si>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</si>
  <si>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</si>
  <si>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</si>
  <si>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</si>
  <si>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</si>
  <si>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</si>
  <si>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</si>
  <si>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</si>
  <si>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</si>
  <si>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</si>
  <si>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</si>
  <si>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</si>
  <si>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</si>
  <si>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</si>
  <si>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</si>
  <si>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</si>
  <si>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</si>
  <si>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</si>
  <si>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</si>
  <si>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</si>
  <si>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</si>
  <si>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</si>
  <si>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</si>
  <si>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</si>
  <si>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</si>
  <si>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</si>
  <si>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</si>
  <si>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</si>
  <si>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</si>
  <si>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</si>
  <si>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</si>
  <si>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</si>
  <si>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</si>
  <si>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</si>
  <si>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</si>
  <si>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</si>
  <si>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</si>
  <si>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</si>
  <si>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</si>
  <si>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</si>
  <si>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</si>
  <si>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</si>
  <si>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</si>
  <si>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</si>
  <si>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</si>
  <si>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</si>
  <si>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</si>
  <si>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</si>
  <si>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</si>
  <si>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</si>
  <si>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</si>
  <si>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</si>
  <si>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</si>
  <si>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</si>
  <si>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</si>
  <si>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</si>
  <si>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</si>
  <si>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</si>
  <si>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</si>
  <si>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</si>
  <si>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</si>
  <si>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</si>
  <si>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</si>
  <si>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</si>
  <si>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</si>
  <si>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</si>
  <si>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</si>
  <si>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</si>
  <si>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</si>
  <si>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</si>
  <si>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</si>
  <si>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</si>
  <si>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</si>
  <si>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</si>
  <si>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</si>
  <si>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</si>
  <si>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</si>
  <si>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</si>
  <si>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</si>
  <si>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</si>
  <si>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</si>
  <si>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</si>
  <si>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</si>
  <si>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</si>
  <si>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</si>
  <si>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</si>
  <si>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</si>
  <si>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</si>
  <si>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</si>
  <si>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</si>
  <si>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</si>
  <si>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</si>
  <si>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</si>
  <si>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</si>
  <si>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</si>
  <si>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</si>
  <si>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</si>
  <si>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</si>
  <si>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</si>
  <si>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</si>
  <si>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</si>
  <si>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</si>
  <si>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</si>
  <si>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</si>
  <si>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</si>
  <si>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</si>
  <si>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</si>
  <si>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</si>
  <si>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</si>
  <si>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</si>
  <si>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</si>
  <si>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</si>
  <si>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</si>
  <si>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</si>
  <si>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</si>
  <si>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</si>
  <si>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</si>
  <si>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</si>
  <si>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</si>
  <si>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</si>
  <si>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</si>
  <si>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</si>
  <si>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</si>
  <si>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</si>
  <si>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</si>
  <si>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</si>
  <si>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</si>
  <si>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</si>
  <si>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</si>
  <si>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</si>
  <si>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</si>
  <si>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</si>
  <si>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</si>
  <si>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</si>
  <si>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</si>
  <si>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</si>
  <si>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</si>
  <si>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</si>
  <si>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</si>
  <si>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</si>
  <si>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</si>
  <si>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</si>
  <si>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</si>
  <si>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</si>
  <si>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</si>
  <si>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</si>
  <si>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</si>
  <si>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</si>
  <si>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</si>
  <si>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</si>
  <si>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</si>
  <si>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</si>
  <si>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</si>
  <si>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</si>
  <si>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</si>
  <si>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</si>
  <si>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</si>
  <si>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</si>
  <si>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</si>
  <si>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</si>
  <si>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</si>
  <si>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</si>
  <si>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</si>
  <si>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</si>
  <si>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</si>
  <si>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</si>
  <si>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</si>
  <si>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</si>
  <si>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</si>
  <si>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</si>
  <si>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</si>
  <si>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</si>
  <si>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</si>
  <si>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</si>
  <si>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</si>
  <si>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</si>
  <si>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</si>
  <si>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</si>
  <si>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</si>
  <si>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</si>
  <si>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</si>
  <si>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</si>
  <si>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</si>
  <si>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</si>
  <si>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</si>
  <si>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</si>
  <si>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</si>
  <si>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</si>
  <si>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</si>
  <si>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</si>
  <si>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</si>
  <si>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</si>
  <si>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</si>
  <si>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</si>
  <si>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</si>
  <si>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</si>
  <si>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</si>
  <si>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</si>
  <si>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</si>
  <si>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</si>
  <si>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</si>
  <si>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</si>
  <si>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</si>
  <si>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</si>
  <si>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</si>
  <si>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</si>
  <si>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</si>
  <si>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</si>
  <si>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</si>
  <si>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</si>
  <si>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</si>
  <si>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</si>
  <si>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</si>
  <si>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</si>
  <si>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</si>
  <si>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</si>
  <si>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</si>
  <si>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</si>
  <si>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</si>
  <si>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</si>
  <si>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</si>
  <si>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</si>
  <si>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</si>
  <si>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</si>
  <si>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</si>
  <si>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</si>
  <si>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</si>
  <si>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</si>
  <si>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</si>
  <si>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</si>
  <si>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</si>
  <si>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</si>
  <si>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</si>
  <si>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</si>
  <si>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</si>
  <si>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</si>
  <si>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</si>
  <si>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</si>
  <si>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</si>
  <si>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</si>
  <si>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</si>
  <si>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</si>
  <si>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</si>
  <si>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</si>
  <si>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</si>
  <si>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</si>
  <si>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</si>
  <si>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</si>
  <si>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</si>
  <si>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</si>
  <si>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</si>
  <si>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</si>
  <si>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</si>
  <si>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</si>
  <si>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</si>
  <si>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</si>
  <si>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</si>
  <si>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</si>
  <si>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</si>
  <si>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</si>
  <si>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</si>
  <si>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</si>
  <si>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</si>
  <si>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</si>
  <si>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</si>
  <si>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</si>
  <si>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</si>
  <si>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</si>
  <si>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</si>
  <si>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</si>
  <si>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</si>
  <si>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</si>
  <si>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</si>
  <si>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</si>
  <si>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</si>
  <si>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</si>
  <si>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</si>
  <si>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</si>
  <si>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</si>
  <si>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</si>
  <si>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</si>
  <si>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</si>
  <si>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</si>
  <si>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</si>
  <si>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</si>
  <si>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</si>
  <si>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</si>
  <si>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</si>
  <si>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</si>
  <si>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</si>
  <si>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</si>
  <si>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</si>
  <si>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</si>
  <si>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</si>
  <si>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</si>
  <si>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</si>
  <si>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</si>
  <si>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</si>
  <si>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</si>
  <si>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</si>
  <si>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</si>
  <si>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</si>
  <si>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</si>
  <si>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</si>
  <si>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</si>
  <si>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</si>
  <si>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</si>
  <si>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</si>
  <si>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</si>
  <si>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</si>
  <si>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</si>
  <si>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</si>
  <si>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</si>
  <si>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</si>
  <si>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</si>
  <si>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</si>
  <si>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</si>
  <si>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</si>
  <si>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</si>
  <si>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</si>
  <si>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</si>
  <si>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</si>
  <si>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</si>
  <si>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</si>
  <si>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</si>
  <si>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</si>
  <si>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</si>
  <si>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</si>
  <si>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</si>
  <si>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</si>
  <si>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</si>
  <si>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</si>
  <si>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</si>
  <si>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</si>
  <si>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</si>
  <si>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</si>
  <si>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</si>
  <si>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</si>
  <si>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</si>
  <si>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</si>
  <si>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</si>
  <si>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</si>
  <si>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</si>
  <si>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</si>
  <si>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</si>
  <si>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</si>
  <si>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</si>
  <si>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</si>
  <si>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</si>
  <si>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</si>
  <si>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</si>
  <si>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</si>
  <si>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</si>
  <si>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</si>
  <si>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</si>
  <si>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</si>
  <si>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</si>
  <si>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</si>
  <si>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</si>
  <si>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</si>
  <si>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</si>
  <si>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</si>
  <si>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</si>
  <si>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</si>
  <si>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</si>
  <si>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</si>
  <si>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</si>
  <si>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</si>
  <si>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</si>
  <si>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</si>
  <si>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</si>
  <si>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</si>
  <si>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</si>
  <si>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</si>
  <si>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</si>
  <si>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</si>
  <si>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</si>
  <si>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</si>
  <si>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</si>
  <si>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</si>
  <si>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</si>
  <si>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</si>
  <si>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</si>
  <si>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</si>
  <si>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</si>
  <si>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</si>
  <si>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</si>
  <si>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</si>
  <si>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</si>
  <si>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</si>
  <si>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</si>
  <si>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</si>
  <si>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</si>
  <si>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</si>
  <si>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</si>
  <si>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</si>
  <si>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</si>
  <si>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</si>
  <si>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</si>
  <si>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</si>
  <si>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</si>
  <si>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</si>
  <si>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</si>
  <si>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</si>
  <si>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</si>
  <si>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</si>
  <si>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</si>
  <si>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</si>
  <si>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</si>
  <si>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</si>
  <si>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</si>
  <si>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</si>
  <si>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</si>
  <si>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</si>
  <si>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</si>
  <si>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</si>
  <si>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</si>
  <si>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</si>
  <si>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</si>
  <si>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</si>
  <si>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</si>
  <si>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</si>
  <si>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</si>
  <si>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</si>
  <si>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</si>
  <si>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</si>
  <si>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</si>
  <si>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</si>
  <si>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</si>
  <si>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</si>
  <si>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</si>
  <si>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</si>
  <si>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</si>
  <si>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</si>
  <si>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</si>
  <si>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</si>
  <si>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</si>
  <si>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</si>
  <si>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</si>
  <si>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</si>
  <si>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</si>
  <si>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</si>
  <si>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</si>
  <si>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</si>
  <si>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</si>
  <si>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</si>
  <si>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</si>
  <si>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</si>
  <si>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</si>
  <si>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</si>
  <si>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</si>
  <si>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</si>
  <si>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</si>
  <si>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</si>
  <si>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</si>
  <si>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</si>
  <si>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</si>
  <si>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</si>
  <si>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</si>
  <si>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</si>
  <si>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</si>
  <si>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</si>
  <si>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</si>
  <si>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</si>
  <si>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</si>
  <si>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</si>
  <si>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</si>
  <si>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</si>
  <si>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</si>
  <si>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</si>
  <si>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</si>
  <si>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</si>
  <si>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</si>
  <si>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</si>
  <si>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</si>
  <si>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</si>
  <si>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</si>
  <si>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</si>
  <si>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</si>
  <si>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</si>
  <si>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</si>
  <si>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</si>
  <si>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</si>
  <si>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</si>
  <si>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</si>
  <si>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</si>
  <si>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</si>
  <si>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</si>
  <si>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</si>
  <si>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</si>
  <si>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</si>
  <si>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</si>
  <si>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</si>
  <si>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</si>
  <si>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</si>
  <si>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</si>
  <si>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</si>
  <si>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</si>
  <si>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</si>
  <si>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</si>
  <si>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</si>
  <si>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</si>
  <si>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</si>
  <si>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</si>
  <si>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</si>
  <si>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</si>
  <si>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</si>
  <si>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</si>
  <si>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</si>
  <si>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</si>
  <si>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</si>
  <si>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</si>
  <si>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</si>
  <si>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</si>
  <si>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</si>
  <si>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</si>
  <si>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</si>
  <si>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</si>
  <si>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</si>
  <si>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</si>
  <si>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</si>
  <si>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</si>
  <si>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</si>
  <si>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</si>
  <si>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</si>
  <si>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</si>
  <si>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</si>
  <si>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</si>
  <si>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</si>
  <si>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</si>
  <si>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</si>
  <si>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</si>
  <si>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</si>
  <si>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</si>
  <si>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</si>
  <si>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</si>
  <si>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</si>
  <si>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</si>
  <si>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</si>
  <si>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</si>
  <si>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</si>
  <si>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</si>
  <si>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</si>
  <si>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</si>
  <si>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</si>
  <si>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</si>
  <si>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</si>
  <si>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</si>
  <si>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</si>
  <si>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</si>
  <si>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</si>
  <si>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</si>
  <si>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</si>
  <si>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</si>
  <si>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</si>
  <si>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</si>
  <si>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</si>
  <si>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</si>
  <si>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</si>
  <si>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</si>
  <si>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</si>
  <si>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</si>
  <si>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</si>
  <si>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</si>
  <si>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</si>
  <si>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</si>
  <si>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</si>
  <si>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</si>
  <si>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</si>
  <si>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</si>
  <si>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</si>
  <si>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</si>
  <si>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</si>
  <si>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</si>
  <si>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</si>
  <si>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</si>
  <si>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</si>
  <si>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</si>
  <si>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</si>
  <si>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</si>
  <si>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</si>
  <si>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</si>
  <si>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</si>
  <si>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</si>
  <si>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</si>
  <si>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</si>
  <si>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</si>
  <si>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</si>
  <si>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</si>
  <si>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</si>
  <si>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</si>
  <si>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</si>
  <si>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</si>
  <si>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</si>
  <si>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</si>
  <si>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</si>
  <si>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</si>
  <si>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</si>
  <si>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</si>
  <si>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</si>
  <si>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</si>
  <si>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</si>
  <si>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</si>
  <si>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</si>
  <si>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</si>
  <si>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</si>
  <si>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</si>
  <si>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</si>
  <si>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</si>
  <si>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</si>
  <si>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</si>
  <si>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</si>
  <si>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</si>
  <si>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</si>
  <si>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</si>
  <si>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</si>
  <si>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</si>
  <si>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</si>
  <si>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</si>
  <si>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</si>
  <si>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</si>
  <si>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</si>
  <si>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</si>
  <si>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</si>
  <si>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</si>
  <si>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</si>
  <si>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</si>
  <si>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</si>
  <si>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</si>
  <si>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</si>
  <si>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</si>
  <si>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</si>
  <si>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</si>
  <si>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</si>
  <si>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</si>
  <si>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</si>
  <si>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</si>
  <si>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</si>
  <si>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</si>
  <si>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</si>
  <si>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</si>
  <si>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</si>
  <si>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</si>
  <si>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</si>
  <si>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</si>
  <si>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</si>
  <si>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</si>
  <si>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</si>
  <si>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</si>
  <si>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</si>
  <si>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</si>
  <si>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</si>
  <si>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</si>
  <si>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</si>
  <si>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</si>
  <si>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</si>
  <si>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</si>
  <si>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</si>
  <si>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</si>
  <si>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</si>
  <si>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</si>
  <si>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</si>
  <si>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</si>
  <si>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</si>
  <si>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</si>
  <si>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</si>
  <si>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</si>
  <si>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</si>
  <si>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</si>
  <si>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</si>
  <si>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</si>
  <si>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</si>
  <si>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</si>
  <si>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</si>
  <si>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</si>
  <si>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</si>
  <si>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</si>
  <si>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</si>
  <si>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</si>
  <si>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</si>
  <si>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</si>
  <si>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</si>
  <si>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</si>
  <si>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</si>
  <si>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</si>
  <si>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</si>
  <si>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</si>
  <si>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</si>
  <si>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</si>
  <si>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</si>
  <si>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</si>
  <si>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</si>
  <si>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</si>
  <si>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</si>
  <si>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</si>
  <si>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</si>
  <si>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</si>
  <si>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</si>
  <si>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</si>
  <si>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</si>
  <si>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</si>
  <si>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</si>
  <si>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</si>
  <si>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</si>
  <si>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</si>
  <si>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</si>
  <si>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</si>
  <si>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</si>
  <si>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</si>
  <si>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</si>
  <si>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</si>
  <si>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</si>
  <si>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</si>
  <si>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</si>
  <si>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</si>
  <si>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</si>
  <si>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</si>
  <si>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</si>
  <si>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</si>
  <si>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</si>
  <si>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</si>
  <si>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</si>
  <si>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</si>
  <si>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</si>
  <si>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</si>
  <si>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</si>
  <si>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</si>
  <si>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</si>
  <si>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</si>
  <si>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</si>
  <si>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</si>
  <si>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</si>
  <si>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</si>
  <si>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</si>
  <si>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</si>
  <si>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</si>
  <si>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</si>
  <si>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</si>
  <si>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</si>
  <si>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</si>
  <si>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</si>
  <si>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</si>
  <si>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</si>
  <si>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</si>
  <si>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</si>
  <si>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</si>
  <si>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</si>
  <si>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</si>
  <si>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</si>
  <si>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</si>
  <si>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</si>
  <si>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</si>
  <si>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</si>
  <si>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</si>
  <si>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</si>
  <si>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</si>
  <si>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</si>
  <si>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</si>
  <si>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</si>
  <si>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</si>
  <si>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</si>
  <si>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</si>
  <si>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</si>
  <si>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</si>
  <si>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</si>
  <si>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</si>
  <si>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</si>
  <si>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</si>
  <si>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</si>
  <si>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</si>
  <si>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</si>
  <si>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</si>
  <si>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</si>
  <si>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</si>
  <si>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</si>
  <si>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</si>
  <si>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</si>
  <si>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</si>
  <si>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</si>
  <si>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</si>
  <si>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</si>
  <si>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</si>
  <si>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</si>
  <si>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</si>
  <si>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</si>
  <si>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</si>
  <si>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</si>
  <si>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</si>
  <si>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</si>
  <si>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</si>
  <si>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</si>
  <si>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</si>
  <si>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</si>
  <si>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</si>
  <si>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</si>
  <si>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</si>
  <si>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</si>
  <si>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</si>
  <si>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</si>
  <si>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</si>
  <si>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</si>
  <si>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</si>
  <si>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</si>
  <si>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</si>
  <si>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</si>
  <si>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</si>
  <si>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</si>
  <si>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</si>
  <si>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</si>
  <si>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</si>
  <si>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</si>
  <si>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</si>
  <si>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</si>
  <si>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</si>
  <si>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</si>
  <si>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</si>
  <si>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</si>
  <si>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</si>
  <si>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</si>
  <si>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</si>
  <si>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</si>
  <si>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</si>
  <si>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</si>
  <si>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</si>
  <si>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</si>
  <si>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</si>
  <si>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</si>
  <si>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</si>
  <si>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</si>
  <si>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</si>
  <si>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</si>
  <si>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</si>
  <si>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</si>
  <si>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</si>
  <si>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</si>
  <si>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</si>
  <si>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</si>
  <si>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</si>
  <si>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</si>
  <si>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</si>
  <si>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</si>
  <si>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</si>
  <si>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</si>
  <si>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</si>
  <si>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</si>
  <si>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</si>
  <si>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</si>
  <si>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</si>
  <si>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</si>
  <si>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</si>
  <si>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</si>
  <si>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</si>
  <si>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</si>
  <si>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</si>
  <si>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</si>
  <si>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</si>
  <si>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</si>
  <si>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</si>
  <si>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</si>
  <si>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</si>
  <si>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</si>
  <si>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</si>
  <si>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</si>
  <si>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</si>
  <si>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</si>
  <si>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</si>
  <si>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</si>
  <si>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</si>
  <si>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</si>
  <si>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</si>
  <si>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</si>
  <si>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</si>
  <si>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</si>
  <si>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</si>
  <si>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</si>
  <si>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</si>
  <si>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</si>
  <si>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</si>
  <si>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</si>
  <si>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</si>
  <si>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</si>
  <si>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</si>
  <si>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</si>
  <si>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</si>
  <si>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</si>
  <si>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</si>
  <si>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</si>
  <si>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</si>
  <si>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</si>
  <si>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</si>
  <si>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</si>
  <si>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</si>
  <si>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</si>
  <si>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</si>
  <si>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</si>
  <si>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</si>
  <si>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</si>
  <si>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</si>
  <si>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</si>
  <si>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</si>
  <si>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</si>
  <si>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</si>
  <si>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</si>
  <si>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</si>
  <si>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</si>
  <si>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</si>
  <si>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</si>
  <si>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</si>
  <si>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</si>
  <si>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</si>
  <si>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</si>
  <si>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</si>
  <si>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</si>
  <si>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</si>
  <si>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</si>
  <si>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</si>
  <si>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</si>
  <si>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</si>
  <si>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</si>
  <si>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</si>
  <si>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</si>
  <si>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</si>
  <si>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</si>
  <si>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</si>
  <si>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</si>
  <si>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</si>
  <si>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</si>
  <si>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</si>
  <si>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</si>
  <si>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</si>
  <si>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</si>
  <si>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</si>
  <si>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</si>
  <si>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</si>
  <si>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</si>
  <si>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</si>
  <si>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</si>
  <si>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</si>
  <si>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</si>
  <si>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</si>
  <si>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</si>
  <si>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</si>
  <si>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</si>
  <si>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</si>
  <si>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</si>
  <si>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</si>
  <si>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</si>
  <si>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</si>
  <si>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</si>
  <si>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</si>
  <si>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</si>
  <si>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</si>
  <si>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</si>
  <si>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</si>
  <si>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</si>
  <si>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</si>
  <si>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</si>
  <si>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</si>
  <si>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</si>
  <si>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</si>
  <si>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</si>
  <si>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</si>
  <si>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</si>
  <si>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</si>
  <si>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</si>
  <si>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</si>
  <si>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</si>
  <si>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</si>
  <si>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</si>
  <si>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</si>
  <si>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</si>
  <si>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</si>
  <si>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</si>
  <si>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</si>
  <si>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</si>
  <si>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</si>
  <si>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</si>
  <si>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</si>
  <si>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</si>
  <si>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</si>
  <si>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</si>
  <si>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</si>
  <si>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</si>
  <si>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</si>
  <si>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</si>
  <si>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</si>
  <si>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</si>
  <si>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</si>
  <si>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</si>
  <si>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</si>
  <si>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</si>
  <si>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</si>
  <si>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</si>
  <si>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</si>
  <si>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</si>
  <si>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</si>
  <si>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</si>
  <si>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</si>
  <si>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</si>
  <si>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</si>
  <si>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</si>
  <si>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</si>
  <si>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</si>
  <si>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</si>
  <si>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</si>
  <si>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</si>
  <si>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</si>
  <si>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</si>
  <si>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</si>
  <si>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</si>
  <si>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</si>
  <si>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</si>
  <si>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</si>
  <si>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</si>
  <si>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</si>
  <si>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</si>
  <si>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</si>
  <si>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</si>
  <si>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</si>
  <si>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</si>
  <si>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</si>
  <si>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</si>
  <si>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</si>
  <si>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</si>
  <si>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</si>
  <si>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</si>
  <si>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</si>
  <si>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</si>
  <si>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</si>
  <si>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</si>
  <si>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</si>
  <si>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</si>
  <si>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</si>
  <si>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</si>
  <si>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</si>
  <si>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</si>
  <si>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</si>
  <si>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</si>
  <si>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</si>
  <si>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</si>
  <si>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</si>
  <si>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</si>
  <si>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</si>
  <si>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</si>
  <si>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</si>
  <si>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</si>
  <si>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</si>
  <si>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</si>
  <si>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</si>
  <si>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</si>
  <si>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</si>
  <si>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</si>
  <si>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</si>
  <si>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</si>
  <si>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</si>
  <si>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</si>
  <si>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</si>
  <si>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</si>
  <si>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</si>
  <si>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</si>
  <si>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</si>
  <si>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</si>
  <si>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</si>
  <si>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</si>
  <si>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</si>
  <si>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</si>
  <si>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</si>
  <si>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</si>
  <si>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</si>
  <si>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</si>
  <si>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</si>
  <si>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</si>
  <si>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</si>
  <si>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</si>
  <si>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</si>
  <si>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</si>
  <si>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</si>
  <si>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</si>
  <si>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</si>
  <si>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</si>
  <si>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</si>
  <si>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</si>
  <si>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</si>
  <si>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</si>
  <si>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</si>
  <si>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</si>
  <si>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</si>
  <si>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</si>
  <si>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</si>
  <si>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</si>
  <si>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</si>
  <si>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</si>
  <si>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</si>
  <si>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</si>
  <si>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</si>
  <si>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</si>
  <si>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</si>
  <si>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</si>
  <si>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</si>
  <si>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</si>
  <si>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</si>
  <si>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</si>
  <si>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</si>
  <si>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</si>
  <si>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</si>
  <si>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</si>
  <si>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</si>
  <si>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</si>
  <si>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</si>
  <si>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</si>
  <si>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</si>
  <si>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</si>
  <si>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</si>
  <si>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</si>
  <si>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</si>
  <si>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</si>
  <si>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</si>
  <si>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</si>
  <si>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</si>
  <si>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</si>
  <si>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</si>
  <si>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</si>
  <si>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</si>
  <si>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</si>
  <si>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</si>
  <si>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</si>
  <si>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</si>
  <si>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</si>
  <si>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</si>
  <si>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</si>
  <si>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</si>
  <si>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</si>
  <si>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</si>
  <si>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</si>
  <si>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</si>
  <si>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</si>
  <si>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</si>
  <si>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</si>
  <si>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</si>
  <si>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</si>
  <si>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</si>
  <si>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</si>
  <si>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</si>
  <si>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</si>
  <si>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</si>
  <si>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</si>
  <si>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</si>
  <si>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</si>
  <si>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</si>
  <si>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</si>
  <si>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</si>
  <si>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</si>
  <si>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</si>
  <si>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</si>
  <si>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</si>
  <si>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</si>
  <si>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</si>
  <si>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</si>
  <si>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</si>
  <si>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</si>
  <si>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</si>
  <si>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</si>
  <si>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</si>
  <si>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</si>
  <si>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</si>
  <si>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</si>
  <si>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</si>
  <si>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</si>
  <si>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</si>
  <si>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</si>
  <si>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</si>
  <si>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</si>
  <si>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</si>
  <si>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</si>
  <si>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</si>
  <si>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</si>
  <si>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</si>
  <si>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</si>
  <si>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</si>
  <si>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</si>
  <si>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</si>
  <si>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</si>
  <si>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</si>
  <si>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</si>
  <si>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</si>
  <si>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</si>
  <si>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</si>
  <si>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</si>
  <si>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</si>
  <si>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</si>
  <si>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</si>
  <si>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</si>
  <si>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</si>
  <si>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</si>
  <si>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</si>
  <si>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</si>
  <si>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</si>
  <si>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</si>
  <si>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</si>
  <si>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</si>
  <si>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</si>
  <si>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</si>
  <si>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</si>
  <si>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</si>
  <si>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</si>
  <si>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</si>
  <si>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</si>
  <si>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</si>
  <si>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</si>
  <si>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</si>
  <si>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</si>
  <si>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</si>
  <si>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</si>
  <si>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</si>
  <si>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</si>
  <si>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</si>
  <si>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</si>
  <si>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</si>
  <si>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</si>
  <si>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</si>
  <si>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</si>
  <si>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</si>
  <si>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</si>
  <si>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</si>
  <si>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</si>
  <si>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</si>
  <si>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</si>
  <si>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</si>
  <si>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</si>
  <si>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</si>
  <si>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</si>
  <si>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</si>
  <si>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</si>
  <si>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</si>
  <si>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</si>
  <si>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</si>
  <si>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</si>
  <si>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</si>
  <si>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</si>
  <si>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</si>
  <si>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</si>
  <si>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</si>
  <si>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</si>
  <si>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</si>
  <si>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</si>
  <si>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</si>
  <si>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</si>
  <si>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</si>
  <si>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</si>
  <si>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</si>
  <si>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</si>
  <si>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</si>
  <si>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</si>
  <si>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</si>
  <si>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</si>
  <si>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</si>
  <si>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</si>
  <si>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</si>
  <si>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</si>
  <si>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</si>
  <si>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</si>
  <si>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</si>
  <si>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</si>
  <si>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</si>
  <si>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</si>
  <si>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</si>
  <si>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</si>
  <si>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</si>
  <si>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</si>
  <si>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</si>
  <si>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</si>
  <si>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</si>
  <si>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</si>
  <si>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</si>
  <si>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</si>
  <si>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</si>
  <si>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</si>
  <si>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</si>
  <si>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</si>
  <si>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</si>
  <si>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</si>
  <si>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</si>
  <si>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</si>
  <si>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</si>
  <si>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</si>
  <si>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</si>
  <si>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</si>
  <si>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</si>
  <si>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</si>
  <si>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</si>
  <si>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</si>
  <si>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</si>
  <si>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</si>
  <si>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</si>
  <si>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</si>
  <si>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</si>
  <si>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</si>
  <si>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</si>
  <si>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</si>
  <si>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</si>
  <si>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</si>
  <si>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</si>
  <si>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</si>
  <si>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</si>
  <si>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</si>
  <si>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</si>
  <si>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</si>
  <si>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</si>
  <si>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</si>
  <si>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</si>
  <si>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</si>
  <si>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</si>
  <si>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</si>
  <si>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</si>
  <si>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</si>
  <si>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</si>
  <si>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</si>
  <si>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</si>
  <si>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</si>
  <si>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</si>
  <si>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</si>
  <si>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</si>
  <si>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</si>
  <si>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</si>
  <si>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</si>
  <si>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</si>
  <si>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</si>
  <si>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</si>
  <si>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</si>
  <si>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</si>
  <si>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</si>
  <si>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</si>
  <si>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</si>
  <si>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</si>
  <si>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</si>
  <si>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</si>
  <si>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</si>
  <si>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</si>
  <si>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</si>
  <si>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</si>
  <si>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</si>
  <si>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</si>
  <si>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</si>
  <si>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</si>
  <si>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</si>
  <si>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</si>
  <si>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</si>
  <si>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</si>
  <si>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</si>
  <si>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</si>
  <si>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</si>
  <si>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</si>
  <si>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</si>
  <si>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</si>
  <si>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</si>
  <si>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</si>
  <si>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</si>
  <si>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</si>
  <si>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</si>
  <si>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</si>
  <si>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</si>
  <si>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</si>
  <si>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</si>
  <si>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</si>
  <si>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</si>
  <si>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</si>
  <si>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</si>
  <si>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</si>
  <si>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</si>
  <si>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</si>
  <si>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</si>
  <si>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</si>
  <si>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</si>
  <si>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</si>
  <si>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</si>
  <si>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</si>
  <si>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</si>
  <si>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</si>
  <si>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</si>
  <si>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</si>
  <si>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</si>
  <si>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</si>
  <si>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</si>
  <si>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</si>
  <si>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</si>
  <si>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</si>
  <si>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</si>
  <si>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</si>
  <si>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</si>
  <si>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</si>
  <si>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</si>
  <si>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</si>
  <si>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</si>
  <si>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</si>
  <si>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</si>
  <si>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</si>
  <si>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</si>
  <si>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</si>
  <si>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</si>
  <si>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</si>
  <si>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</si>
  <si>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</si>
  <si>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</si>
  <si>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</si>
  <si>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</si>
  <si>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</si>
  <si>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</si>
  <si>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</si>
  <si>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</si>
  <si>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</si>
  <si>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</si>
  <si>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</si>
  <si>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</si>
  <si>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</si>
  <si>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</si>
  <si>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</si>
  <si>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</si>
  <si>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</si>
  <si>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</si>
  <si>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</si>
  <si>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</si>
  <si>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</si>
  <si>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</si>
  <si>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</si>
  <si>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</si>
  <si>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</si>
  <si>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</si>
  <si>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</si>
  <si>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</si>
  <si>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</si>
  <si>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</si>
  <si>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</si>
  <si>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</si>
  <si>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</si>
  <si>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</si>
  <si>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</si>
  <si>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</si>
  <si>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</si>
  <si>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</si>
  <si>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</si>
  <si>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</si>
  <si>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</si>
  <si>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</si>
  <si>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</si>
  <si>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</si>
  <si>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</si>
  <si>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</si>
  <si>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</si>
  <si>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</si>
  <si>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</si>
  <si>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</si>
  <si>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</si>
  <si>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</si>
  <si>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</si>
  <si>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</si>
  <si>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</si>
  <si>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</si>
  <si>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</si>
  <si>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</si>
  <si>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</si>
  <si>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</si>
  <si>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</si>
  <si>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</si>
  <si>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</si>
  <si>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</si>
  <si>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</si>
  <si>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</si>
  <si>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</si>
  <si>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</si>
  <si>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</si>
  <si>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</si>
  <si>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</si>
  <si>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</si>
  <si>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</si>
  <si>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</si>
  <si>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</si>
  <si>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</si>
  <si>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</si>
  <si>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</si>
  <si>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</si>
  <si>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</si>
  <si>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</si>
  <si>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</si>
  <si>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</si>
  <si>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</si>
  <si>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</si>
  <si>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</si>
  <si>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</si>
  <si>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</si>
  <si>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</si>
  <si>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</si>
  <si>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</si>
  <si>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</si>
  <si>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</si>
  <si>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</si>
  <si>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</si>
  <si>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</si>
  <si>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</si>
  <si>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</si>
  <si>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</si>
  <si>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</si>
  <si>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</si>
  <si>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</si>
  <si>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</si>
  <si>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</si>
  <si>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</si>
  <si>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</si>
  <si>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</si>
  <si>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</si>
  <si>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</si>
  <si>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</si>
  <si>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</si>
  <si>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</si>
  <si>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</si>
  <si>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</si>
  <si>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</si>
  <si>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</si>
  <si>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</si>
  <si>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</si>
  <si>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</si>
  <si>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</si>
  <si>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</si>
  <si>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</si>
  <si>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</si>
  <si>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</si>
  <si>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</si>
  <si>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</si>
  <si>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</si>
  <si>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</si>
  <si>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</si>
  <si>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</si>
  <si>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</si>
  <si>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</si>
  <si>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</si>
  <si>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</si>
  <si>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</si>
  <si>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</si>
  <si>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</si>
  <si>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</si>
  <si>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</si>
  <si>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</si>
  <si>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</si>
  <si>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</si>
  <si>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</si>
  <si>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</si>
  <si>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</si>
  <si>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</si>
  <si>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</si>
  <si>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</si>
  <si>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</si>
  <si>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</si>
  <si>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</si>
  <si>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</si>
  <si>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</si>
  <si>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</si>
  <si>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</si>
  <si>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</si>
  <si>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</si>
  <si>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</si>
  <si>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</si>
  <si>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</si>
  <si>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</si>
  <si>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</si>
  <si>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</si>
  <si>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</si>
  <si>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</si>
  <si>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</si>
  <si>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</si>
  <si>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</si>
  <si>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</si>
  <si>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</si>
  <si>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</si>
  <si>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</si>
  <si>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</si>
  <si>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</si>
  <si>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</si>
  <si>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</si>
  <si>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</si>
  <si>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</si>
  <si>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</si>
  <si>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</si>
  <si>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</si>
  <si>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</si>
  <si>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</si>
  <si>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</si>
  <si>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</si>
  <si>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</si>
  <si>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</si>
  <si>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</si>
  <si>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</si>
  <si>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</si>
  <si>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</si>
  <si>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</si>
  <si>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</si>
  <si>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</si>
  <si>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</si>
  <si>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</si>
  <si>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</si>
  <si>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</si>
  <si>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</si>
  <si>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</si>
  <si>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</si>
  <si>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</si>
  <si>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</si>
  <si>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</si>
  <si>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</si>
  <si>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</si>
  <si>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</si>
  <si>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</si>
  <si>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</si>
  <si>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</si>
  <si>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</si>
  <si>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</si>
  <si>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</si>
  <si>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</si>
  <si>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</si>
  <si>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</si>
  <si>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</si>
  <si>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</si>
  <si>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</si>
  <si>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</si>
  <si>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</si>
  <si>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</si>
  <si>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</si>
  <si>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</si>
  <si>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</si>
  <si>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</si>
  <si>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</si>
  <si>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</si>
  <si>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</si>
  <si>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</si>
  <si>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</si>
  <si>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</si>
  <si>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</si>
  <si>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</si>
  <si>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</si>
  <si>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</si>
  <si>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</si>
  <si>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</si>
  <si>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</si>
  <si>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</si>
  <si>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</si>
  <si>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</si>
  <si>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</si>
  <si>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</si>
  <si>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</si>
  <si>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</si>
  <si>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</si>
  <si>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</si>
  <si>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</si>
  <si>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</si>
  <si>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</si>
  <si>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</si>
  <si>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</si>
  <si>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</si>
  <si>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</si>
  <si>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</si>
  <si>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</si>
  <si>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</si>
  <si>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</si>
  <si>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</si>
  <si>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</si>
  <si>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</si>
  <si>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</si>
  <si>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</si>
  <si>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</si>
  <si>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</si>
  <si>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</si>
  <si>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</si>
  <si>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</si>
  <si>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</si>
  <si>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</si>
  <si>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</si>
  <si>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</si>
  <si>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</si>
  <si>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</si>
  <si>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</si>
  <si>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</si>
  <si>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</si>
  <si>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</si>
  <si>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</si>
  <si>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</si>
  <si>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</si>
  <si>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</si>
  <si>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</si>
  <si>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</si>
  <si>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</si>
  <si>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</si>
  <si>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</si>
  <si>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</si>
  <si>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</si>
  <si>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</si>
  <si>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</si>
  <si>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</si>
  <si>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</si>
  <si>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</si>
  <si>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</si>
  <si>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</si>
  <si>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</si>
  <si>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</si>
  <si>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</si>
  <si>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</si>
  <si>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</si>
  <si>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</si>
  <si>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</si>
  <si>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</si>
  <si>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</si>
  <si>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</si>
  <si>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</si>
  <si>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</si>
  <si>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</si>
  <si>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</si>
  <si>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</si>
  <si>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</si>
  <si>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</si>
  <si>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</si>
  <si>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</si>
  <si>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</si>
  <si>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</si>
  <si>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</si>
  <si>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</si>
  <si>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</si>
  <si>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</si>
  <si>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</si>
  <si>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</si>
  <si>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</si>
  <si>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</si>
  <si>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</si>
  <si>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</si>
  <si>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</si>
  <si>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</si>
  <si>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</si>
  <si>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</si>
  <si>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</si>
  <si>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</si>
  <si>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</si>
  <si>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</si>
  <si>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</si>
  <si>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</si>
  <si>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</si>
  <si>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</si>
  <si>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</si>
  <si>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</si>
  <si>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</si>
  <si>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</si>
  <si>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</si>
  <si>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</si>
  <si>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</si>
  <si>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</si>
  <si>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</si>
  <si>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</si>
  <si>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</si>
  <si>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</si>
  <si>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</si>
  <si>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</si>
  <si>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</si>
  <si>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</si>
  <si>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</si>
  <si>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</si>
  <si>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</si>
  <si>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</si>
  <si>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</si>
  <si>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</si>
  <si>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</si>
  <si>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</si>
  <si>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</si>
  <si>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</si>
  <si>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</si>
  <si>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</si>
  <si>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</si>
  <si>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</si>
  <si>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</si>
  <si>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</si>
  <si>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</si>
  <si>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</si>
  <si>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</si>
  <si>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</si>
  <si>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</si>
  <si>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</si>
  <si>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</si>
  <si>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</si>
  <si>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</si>
  <si>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</si>
  <si>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</si>
  <si>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</si>
  <si>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</si>
  <si>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</si>
  <si>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</si>
  <si>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</si>
  <si>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</si>
  <si>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</si>
  <si>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</si>
  <si>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</si>
  <si>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</si>
  <si>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</si>
  <si>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</si>
  <si>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</si>
  <si>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</si>
  <si>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</si>
  <si>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</si>
  <si>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</si>
  <si>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</si>
  <si>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</si>
  <si>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</si>
  <si>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</si>
  <si>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</si>
  <si>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</si>
  <si>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</si>
  <si>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</si>
  <si>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</si>
  <si>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</si>
  <si>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</si>
  <si>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</si>
  <si>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</si>
  <si>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</si>
  <si>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</si>
  <si>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</si>
  <si>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</si>
  <si>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</si>
  <si>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</si>
  <si>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</si>
  <si>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</si>
  <si>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</si>
  <si>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</si>
  <si>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</si>
  <si>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</si>
  <si>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</si>
  <si>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</si>
  <si>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</si>
  <si>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</si>
  <si>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</si>
  <si>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</si>
  <si>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</si>
  <si>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</si>
  <si>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</si>
  <si>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</si>
  <si>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</si>
  <si>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</si>
  <si>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</si>
  <si>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</si>
  <si>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</si>
  <si>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</si>
  <si>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</si>
  <si>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</si>
  <si>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</si>
  <si>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</si>
  <si>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</si>
  <si>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</si>
  <si>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</si>
  <si>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</si>
  <si>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</si>
  <si>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</si>
  <si>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</si>
  <si>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</si>
  <si>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</si>
  <si>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</si>
  <si>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</si>
  <si>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</si>
  <si>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</si>
  <si>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</si>
  <si>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</si>
  <si>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</si>
  <si>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</si>
  <si>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</si>
  <si>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</si>
  <si>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</si>
  <si>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</si>
  <si>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</si>
  <si>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</si>
  <si>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</si>
  <si>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</si>
  <si>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</si>
  <si>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</si>
  <si>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</si>
  <si>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</si>
  <si>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</si>
  <si>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</si>
  <si>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</si>
  <si>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</si>
  <si>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</si>
  <si>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</si>
  <si>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</si>
  <si>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</si>
  <si>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</si>
  <si>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</si>
  <si>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</si>
  <si>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</si>
  <si>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</si>
  <si>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</si>
  <si>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</si>
  <si>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</si>
  <si>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</si>
  <si>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</si>
  <si>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</si>
  <si>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</si>
  <si>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</si>
  <si>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</si>
  <si>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</si>
  <si>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</si>
  <si>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</si>
  <si>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</si>
  <si>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</si>
  <si>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</si>
  <si>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</si>
  <si>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</si>
  <si>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</si>
  <si>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</si>
  <si>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</si>
  <si>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</si>
  <si>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</si>
  <si>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</si>
  <si>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</si>
  <si>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</si>
  <si>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</si>
  <si>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</si>
  <si>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</si>
  <si>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</si>
  <si>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</si>
  <si>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</si>
  <si>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</si>
  <si>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</si>
  <si>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</si>
  <si>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</si>
  <si>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</si>
  <si>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</si>
  <si>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</si>
  <si>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</si>
  <si>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</si>
  <si>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</si>
  <si>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</si>
  <si>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</si>
  <si>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</si>
  <si>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</si>
  <si>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</si>
  <si>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</si>
  <si>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</si>
  <si>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</si>
  <si>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</si>
  <si>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</si>
  <si>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</si>
  <si>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</si>
  <si>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</si>
  <si>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</si>
  <si>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</si>
  <si>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</si>
  <si>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</si>
  <si>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</si>
  <si>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</si>
  <si>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</si>
  <si>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</si>
  <si>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</si>
  <si>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</si>
  <si>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</si>
  <si>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</si>
  <si>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</si>
  <si>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</si>
  <si>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</si>
  <si>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</si>
  <si>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</si>
  <si>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</si>
  <si>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</si>
  <si>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</si>
  <si>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</si>
  <si>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</si>
  <si>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</si>
  <si>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</si>
  <si>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</si>
  <si>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</si>
  <si>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</si>
  <si>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</si>
  <si>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</si>
  <si>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</si>
  <si>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</si>
  <si>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</si>
  <si>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</si>
  <si>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</si>
  <si>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</si>
  <si>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</si>
  <si>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</si>
  <si>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</si>
  <si>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</si>
  <si>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</si>
  <si>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</si>
  <si>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</si>
  <si>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</si>
  <si>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</si>
  <si>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</si>
  <si>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</si>
  <si>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</si>
  <si>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</si>
  <si>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</si>
  <si>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</si>
  <si>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</si>
  <si>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</si>
  <si>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</si>
  <si>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</si>
  <si>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</si>
  <si>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</si>
  <si>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</si>
  <si>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</si>
  <si>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</si>
  <si>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</si>
  <si>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</si>
  <si>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</si>
  <si>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</si>
  <si>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</si>
  <si>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</si>
  <si>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</si>
  <si>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</si>
  <si>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</si>
  <si>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</si>
  <si>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</si>
  <si>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</si>
  <si>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</si>
  <si>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</si>
  <si>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</si>
  <si>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</si>
  <si>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</si>
  <si>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</si>
  <si>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</si>
  <si>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</si>
  <si>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</si>
  <si>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</si>
  <si>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</si>
  <si>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</si>
  <si>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</si>
  <si>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</si>
  <si>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</si>
  <si>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</si>
  <si>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</si>
  <si>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</si>
  <si>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</si>
  <si>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</si>
  <si>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</si>
  <si>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</si>
  <si>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</si>
  <si>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</si>
  <si>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</si>
  <si>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</si>
  <si>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</si>
  <si>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</si>
  <si>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</si>
  <si>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</si>
  <si>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</si>
  <si>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</si>
  <si>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</si>
  <si>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</si>
  <si>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</si>
  <si>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</si>
  <si>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</si>
  <si>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</si>
  <si>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</si>
  <si>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</si>
  <si>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</si>
  <si>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</si>
  <si>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</si>
  <si>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</si>
  <si>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</si>
  <si>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</si>
  <si>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</si>
  <si>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</si>
  <si>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</si>
  <si>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</si>
  <si>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</si>
  <si>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</si>
  <si>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</si>
  <si>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</si>
  <si>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</si>
  <si>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</si>
  <si>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</si>
  <si>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</si>
  <si>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</si>
  <si>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</si>
  <si>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</si>
  <si>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</si>
  <si>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</si>
  <si>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</si>
  <si>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</si>
  <si>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</si>
  <si>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</si>
  <si>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</si>
  <si>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</si>
  <si>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</si>
  <si>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</si>
  <si>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</si>
  <si>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</si>
  <si>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</si>
  <si>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</si>
  <si>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</si>
  <si>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</si>
  <si>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</si>
  <si>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</si>
  <si>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</si>
  <si>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</si>
  <si>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</si>
  <si>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</si>
  <si>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</si>
  <si>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</si>
  <si>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</si>
  <si>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</si>
  <si>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</si>
  <si>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</si>
  <si>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</si>
  <si>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</si>
  <si>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</si>
  <si>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</si>
  <si>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</si>
  <si>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</si>
  <si>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</si>
  <si>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</si>
  <si>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</si>
  <si>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</si>
  <si>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</si>
  <si>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</si>
  <si>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</si>
  <si>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</si>
  <si>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</si>
  <si>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</si>
  <si>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</si>
  <si>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</si>
  <si>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</si>
  <si>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</si>
  <si>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</si>
  <si>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</si>
  <si>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</si>
  <si>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</si>
  <si>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</si>
  <si>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</si>
  <si>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</si>
  <si>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</si>
  <si>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</si>
  <si>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</si>
  <si>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</si>
  <si>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</si>
  <si>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</si>
  <si>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</si>
  <si>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</si>
  <si>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</si>
  <si>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</si>
  <si>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</si>
  <si>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</si>
  <si>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</si>
  <si>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</si>
  <si>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</si>
  <si>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</si>
  <si>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</si>
  <si>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</si>
  <si>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</si>
  <si>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</si>
  <si>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</si>
  <si>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</si>
  <si>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</si>
  <si>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</si>
  <si>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</si>
  <si>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</si>
  <si>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</si>
  <si>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</si>
  <si>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</si>
  <si>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</si>
  <si>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</si>
  <si>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</si>
  <si>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</si>
  <si>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</si>
  <si>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</si>
  <si>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</si>
  <si>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</si>
  <si>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</si>
  <si>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</si>
  <si>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</si>
  <si>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</si>
  <si>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</si>
  <si>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</si>
  <si>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</si>
  <si>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</si>
  <si>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</si>
  <si>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</si>
  <si>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</si>
  <si>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</si>
  <si>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</si>
  <si>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</si>
  <si>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</si>
  <si>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</si>
  <si>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</si>
  <si>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</si>
  <si>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</si>
  <si>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</si>
  <si>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</si>
  <si>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</si>
  <si>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</si>
  <si>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</si>
  <si>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</si>
  <si>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</si>
  <si>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</si>
  <si>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</si>
  <si>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</si>
  <si>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</si>
  <si>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</si>
  <si>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</si>
  <si>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</si>
  <si>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</si>
  <si>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</si>
  <si>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</si>
  <si>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</si>
  <si>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</si>
  <si>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</si>
  <si>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</si>
  <si>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</si>
  <si>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</si>
  <si>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</si>
  <si>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</si>
  <si>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</si>
  <si>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</si>
  <si>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</si>
  <si>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</si>
  <si>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</si>
  <si>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</si>
  <si>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</si>
  <si>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</si>
  <si>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</si>
  <si>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</si>
  <si>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</si>
  <si>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</si>
  <si>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</si>
  <si>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</si>
  <si>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</si>
  <si>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</si>
  <si>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</si>
  <si>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</si>
  <si>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</si>
  <si>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</si>
  <si>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</si>
  <si>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</si>
  <si>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</si>
  <si>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</si>
  <si>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</si>
  <si>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</si>
  <si>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</si>
  <si>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</si>
  <si>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</si>
  <si>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</si>
  <si>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</si>
  <si>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</si>
  <si>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</si>
  <si>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</si>
  <si>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</si>
  <si>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</si>
  <si>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</si>
  <si>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</si>
  <si>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</si>
  <si>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</si>
  <si>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</si>
  <si>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</si>
  <si>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</si>
  <si>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</si>
  <si>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</si>
  <si>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</si>
  <si>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</si>
  <si>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</si>
  <si>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</si>
  <si>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</si>
  <si>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</si>
  <si>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</si>
  <si>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</si>
  <si>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</si>
  <si>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</si>
  <si>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</si>
  <si>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</si>
  <si>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</si>
  <si>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</si>
  <si>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</si>
  <si>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</si>
  <si>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</si>
  <si>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</si>
  <si>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</si>
  <si>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</si>
  <si>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</si>
  <si>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</si>
  <si>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</si>
  <si>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</si>
  <si>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</si>
  <si>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</si>
  <si>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</si>
  <si>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</si>
  <si>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</si>
  <si>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</si>
  <si>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</si>
  <si>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</si>
  <si>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</si>
  <si>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</si>
  <si>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</si>
  <si>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</si>
  <si>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</si>
  <si>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</si>
  <si>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</si>
  <si>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</si>
  <si>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</si>
  <si>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</si>
  <si>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</si>
  <si>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</si>
  <si>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</si>
  <si>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</si>
  <si>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</si>
  <si>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</si>
  <si>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</si>
  <si>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</si>
  <si>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</si>
  <si>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</si>
  <si>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</si>
  <si>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</si>
  <si>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</si>
  <si>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</si>
  <si>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</si>
  <si>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</si>
  <si>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</si>
  <si>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</si>
  <si>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</si>
  <si>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</si>
  <si>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</si>
  <si>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</si>
  <si>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</si>
  <si>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</si>
  <si>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</si>
  <si>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</si>
  <si>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</si>
  <si>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</si>
  <si>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</si>
  <si>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</si>
  <si>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</si>
  <si>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</si>
  <si>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</si>
  <si>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</si>
  <si>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</si>
  <si>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</si>
  <si>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</si>
  <si>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</si>
  <si>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</si>
  <si>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</si>
  <si>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</si>
  <si>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</si>
  <si>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</si>
  <si>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</si>
  <si>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</si>
  <si>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</si>
  <si>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</si>
  <si>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</si>
  <si>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</si>
  <si>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</si>
  <si>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</si>
  <si>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</si>
  <si>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</si>
  <si>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</si>
  <si>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</si>
  <si>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</si>
  <si>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</si>
  <si>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</si>
  <si>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</si>
  <si>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</si>
  <si>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</si>
  <si>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</si>
  <si>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</si>
  <si>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</si>
  <si>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</si>
  <si>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</si>
  <si>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</si>
  <si>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</si>
  <si>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</si>
  <si>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</si>
  <si>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</si>
  <si>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</si>
  <si>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</si>
  <si>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</si>
  <si>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</si>
  <si>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</si>
  <si>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</si>
  <si>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</si>
  <si>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</si>
  <si>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</si>
  <si>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</si>
  <si>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</si>
  <si>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</si>
  <si>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</si>
  <si>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</si>
  <si>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</si>
  <si>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</si>
  <si>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</si>
  <si>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</si>
  <si>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</si>
  <si>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</si>
  <si>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</si>
  <si>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</si>
  <si>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</si>
  <si>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</si>
  <si>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</si>
  <si>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</si>
  <si>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</si>
  <si>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</si>
  <si>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</si>
  <si>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</si>
  <si>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</si>
  <si>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</si>
  <si>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</si>
  <si>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</si>
  <si>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</si>
  <si>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</si>
  <si>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</si>
  <si>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</si>
  <si>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</si>
  <si>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</si>
  <si>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</si>
  <si>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</si>
  <si>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</si>
  <si>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</si>
  <si>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</si>
  <si>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</si>
  <si>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</si>
  <si>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</si>
  <si>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</si>
  <si>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</si>
  <si>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</si>
  <si>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</si>
  <si>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</si>
  <si>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</si>
  <si>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</si>
  <si>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</si>
  <si>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</si>
  <si>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</si>
  <si>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</si>
  <si>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</si>
  <si>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</si>
  <si>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</si>
  <si>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</si>
  <si>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</si>
  <si>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</si>
  <si>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</si>
  <si>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</si>
  <si>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</si>
  <si>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</si>
  <si>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</si>
  <si>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</si>
  <si>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</si>
  <si>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</si>
  <si>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</si>
  <si>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</si>
  <si>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</si>
  <si>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</si>
  <si>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</si>
  <si>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</si>
  <si>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</si>
  <si>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</si>
  <si>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</si>
  <si>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</si>
  <si>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</si>
  <si>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</si>
  <si>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</si>
  <si>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</si>
  <si>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</si>
  <si>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</si>
  <si>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</si>
  <si>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</si>
  <si>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</si>
  <si>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</si>
  <si>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</si>
  <si>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</si>
  <si>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</si>
  <si>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</si>
  <si>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</si>
  <si>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</si>
  <si>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</si>
  <si>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</si>
  <si>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</si>
  <si>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</si>
  <si>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</si>
  <si>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</si>
  <si>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</si>
  <si>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</si>
  <si>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</si>
  <si>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</si>
  <si>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</si>
  <si>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</si>
  <si>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</si>
  <si>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</si>
  <si>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</si>
  <si>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</si>
  <si>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</si>
  <si>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</si>
  <si>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</si>
  <si>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</si>
  <si>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</si>
  <si>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</si>
  <si>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</si>
  <si>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</si>
  <si>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</si>
  <si>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</si>
  <si>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</si>
  <si>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</si>
  <si>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</si>
  <si>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</si>
  <si>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</si>
  <si>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</si>
  <si>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</si>
  <si>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</si>
  <si>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</si>
  <si>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</si>
  <si>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</si>
  <si>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</si>
  <si>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</si>
  <si>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</si>
  <si>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</si>
  <si>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</si>
  <si>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</si>
  <si>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</si>
  <si>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</si>
  <si>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</si>
  <si>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</si>
  <si>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</si>
  <si>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</si>
  <si>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</si>
  <si>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</si>
  <si>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</si>
  <si>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</si>
  <si>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</si>
  <si>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</si>
  <si>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</si>
  <si>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</si>
  <si>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</si>
  <si>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</si>
  <si>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</si>
  <si>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</si>
  <si>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</si>
  <si>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</si>
  <si>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</si>
  <si>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</si>
  <si>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</si>
  <si>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</si>
  <si>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</si>
  <si>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</si>
  <si>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</si>
  <si>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</si>
  <si>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</si>
  <si>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</si>
  <si>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</si>
  <si>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</si>
  <si>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</si>
  <si>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</si>
  <si>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</si>
  <si>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</si>
  <si>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</si>
  <si>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</si>
  <si>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</si>
  <si>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</si>
  <si>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</si>
  <si>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</si>
  <si>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</si>
  <si>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</si>
  <si>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</si>
  <si>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</si>
  <si>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</si>
  <si>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</si>
  <si>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</si>
  <si>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</si>
  <si>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</si>
  <si>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</si>
  <si>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</si>
  <si>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</si>
  <si>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</si>
  <si>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</si>
  <si>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</si>
  <si>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</si>
  <si>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</si>
  <si>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</si>
  <si>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</si>
  <si>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</si>
  <si>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</si>
  <si>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</si>
  <si>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</si>
  <si>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</si>
  <si>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</si>
  <si>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</si>
  <si>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</si>
  <si>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</si>
  <si>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</si>
  <si>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</si>
  <si>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</si>
  <si>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</si>
  <si>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</si>
  <si>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</si>
  <si>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</si>
  <si>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</si>
  <si>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</si>
  <si>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</si>
  <si>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</si>
  <si>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</si>
  <si>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</si>
  <si>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</si>
  <si>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</si>
  <si>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</si>
  <si>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</si>
  <si>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</si>
  <si>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</si>
  <si>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</si>
  <si>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</si>
  <si>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</si>
  <si>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</si>
  <si>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</si>
  <si>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</si>
  <si>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</si>
  <si>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</si>
  <si>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</si>
  <si>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</si>
  <si>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</si>
  <si>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</si>
  <si>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</si>
  <si>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</si>
  <si>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</si>
  <si>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</si>
  <si>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</si>
  <si>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</si>
  <si>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</si>
  <si>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</si>
  <si>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</si>
  <si>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</si>
  <si>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</si>
  <si>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</si>
  <si>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</si>
  <si>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</si>
  <si>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</si>
  <si>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</si>
  <si>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</si>
  <si>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</si>
  <si>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</si>
  <si>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</si>
  <si>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</si>
  <si>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</si>
  <si>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</si>
  <si>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</si>
  <si>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</si>
  <si>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</si>
  <si>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</si>
  <si>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</si>
  <si>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</si>
  <si>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</si>
  <si>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</si>
  <si>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</si>
  <si>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</si>
  <si>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</si>
  <si>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</si>
  <si>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</si>
  <si>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</si>
  <si>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</si>
  <si>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</si>
  <si>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</si>
  <si>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</si>
  <si>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</si>
  <si>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</si>
  <si>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</si>
  <si>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</si>
  <si>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</si>
  <si>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</si>
  <si>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</si>
  <si>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</si>
  <si>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</si>
  <si>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</si>
  <si>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</si>
  <si>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</si>
  <si>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</si>
  <si>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</si>
  <si>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</si>
  <si>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</si>
  <si>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</si>
  <si>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</si>
  <si>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</si>
  <si>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</si>
  <si>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</si>
  <si>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</si>
  <si>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</si>
  <si>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</si>
  <si>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</si>
  <si>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</si>
  <si>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</si>
  <si>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</si>
  <si>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</si>
  <si>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</si>
  <si>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</si>
  <si>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</si>
  <si>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</si>
  <si>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</si>
  <si>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</si>
  <si>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</si>
  <si>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</si>
  <si>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</si>
  <si>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</si>
  <si>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</si>
  <si>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</si>
  <si>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</si>
  <si>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</si>
  <si>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</si>
  <si>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</si>
  <si>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</si>
  <si>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</si>
  <si>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</si>
  <si>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</si>
  <si>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</si>
  <si>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</si>
  <si>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</si>
  <si>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</si>
  <si>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</si>
  <si>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</si>
  <si>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</si>
  <si>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</si>
  <si>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</si>
  <si>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</si>
  <si>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</si>
  <si>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</si>
  <si>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</si>
  <si>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</si>
  <si>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</si>
  <si>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</si>
  <si>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</si>
  <si>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</si>
  <si>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</si>
  <si>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</si>
  <si>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</si>
  <si>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</si>
  <si>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</si>
  <si>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</si>
  <si>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</si>
  <si>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</si>
  <si>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</si>
  <si>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</si>
  <si>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</si>
  <si>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</si>
  <si>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</si>
  <si>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</si>
  <si>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</si>
  <si>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</si>
  <si>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</si>
  <si>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</si>
  <si>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</si>
  <si>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</si>
  <si>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</si>
  <si>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</si>
  <si>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</si>
  <si>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</si>
  <si>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</si>
  <si>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</si>
  <si>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</si>
  <si>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</si>
  <si>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</si>
  <si>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</si>
  <si>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</si>
  <si>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</si>
  <si>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</si>
  <si>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</si>
  <si>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</si>
  <si>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</si>
  <si>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</si>
  <si>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</si>
  <si>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</si>
  <si>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</si>
  <si>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</si>
  <si>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</si>
  <si>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</si>
  <si>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</si>
  <si>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</si>
  <si>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</si>
  <si>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</si>
  <si>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</si>
  <si>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</si>
  <si>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</si>
  <si>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</si>
  <si>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</si>
  <si>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</si>
  <si>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</si>
  <si>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</si>
  <si>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</si>
  <si>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</si>
  <si>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</si>
  <si>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</si>
  <si>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</si>
  <si>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</si>
  <si>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</si>
  <si>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</si>
  <si>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</si>
  <si>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</si>
  <si>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</si>
  <si>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</si>
  <si>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</si>
  <si>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</si>
  <si>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</si>
  <si>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</si>
  <si>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</si>
  <si>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</si>
  <si>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</si>
  <si>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</si>
  <si>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</si>
  <si>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</si>
  <si>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</si>
  <si>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</si>
  <si>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</si>
  <si>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</si>
  <si>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</si>
  <si>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</si>
  <si>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</si>
  <si>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</si>
  <si>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</si>
  <si>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</si>
  <si>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</si>
  <si>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</si>
  <si>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</si>
  <si>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</si>
  <si>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</si>
  <si>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</si>
  <si>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</si>
  <si>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</si>
  <si>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</si>
  <si>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</si>
  <si>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</si>
  <si>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</si>
  <si>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</si>
  <si>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</si>
  <si>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</si>
  <si>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</si>
  <si>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</si>
  <si>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</si>
  <si>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</si>
  <si>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</si>
  <si>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</si>
  <si>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</si>
  <si>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</si>
  <si>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</si>
  <si>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</si>
  <si>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</si>
  <si>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</si>
  <si>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</si>
  <si>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</si>
  <si>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</si>
  <si>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</si>
  <si>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</si>
  <si>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</si>
  <si>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</si>
  <si>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</si>
  <si>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</si>
  <si>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</si>
  <si>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</si>
  <si>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</si>
  <si>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</si>
  <si>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</si>
  <si>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</si>
  <si>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</si>
  <si>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</si>
  <si>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</si>
  <si>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</si>
  <si>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</si>
  <si>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</si>
  <si>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</si>
  <si>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</si>
  <si>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</si>
  <si>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</si>
  <si>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</si>
  <si>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</si>
  <si>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</si>
  <si>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</si>
  <si>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</si>
  <si>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</si>
  <si>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</si>
  <si>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</si>
  <si>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</si>
  <si>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</si>
  <si>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</si>
  <si>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</si>
  <si>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</si>
  <si>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</si>
  <si>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</si>
  <si>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</si>
  <si>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</si>
  <si>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</si>
  <si>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</si>
  <si>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</si>
  <si>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</si>
  <si>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</si>
  <si>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</si>
  <si>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</si>
  <si>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</si>
  <si>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</si>
  <si>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</si>
  <si>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</si>
  <si>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</si>
  <si>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</si>
  <si>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</si>
  <si>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</si>
  <si>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</si>
  <si>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</si>
  <si>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</si>
  <si>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</si>
  <si>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</si>
  <si>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</si>
  <si>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</si>
  <si>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</si>
  <si>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</si>
  <si>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</si>
  <si>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</si>
  <si>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</si>
  <si>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</si>
  <si>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</si>
  <si>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</si>
  <si>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</si>
  <si>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</si>
  <si>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</si>
  <si>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</si>
  <si>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</si>
  <si>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</si>
  <si>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</si>
  <si>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</si>
  <si>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</si>
  <si>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</si>
  <si>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</si>
  <si>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</si>
  <si>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</si>
  <si>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</si>
  <si>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</si>
  <si>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</si>
  <si>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</si>
  <si>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</si>
  <si>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</si>
  <si>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</si>
  <si>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</si>
  <si>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</si>
  <si>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</si>
  <si>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</si>
  <si>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</si>
  <si>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</si>
  <si>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</si>
  <si>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</si>
  <si>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</si>
  <si>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</si>
  <si>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</si>
  <si>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</si>
  <si>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</si>
  <si>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</si>
  <si>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</si>
  <si>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</si>
  <si>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</si>
  <si>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</si>
  <si>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</si>
  <si>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</si>
  <si>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</si>
  <si>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</si>
  <si>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</si>
  <si>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</si>
  <si>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</si>
  <si>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</si>
  <si>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</si>
  <si>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</si>
  <si>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</si>
  <si>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</si>
  <si>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</si>
  <si>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</si>
  <si>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</si>
  <si>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</si>
  <si>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</si>
  <si>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</si>
  <si>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</si>
  <si>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</si>
  <si>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</si>
  <si>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</si>
  <si>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</si>
  <si>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</si>
  <si>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</si>
  <si>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</si>
  <si>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</si>
  <si>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</si>
  <si>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</si>
  <si>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</si>
  <si>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</si>
  <si>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</si>
  <si>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</si>
  <si>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</si>
  <si>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</si>
  <si>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</si>
  <si>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</si>
  <si>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</si>
  <si>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</si>
  <si>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</si>
  <si>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</si>
  <si>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</si>
  <si>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</si>
  <si>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</si>
  <si>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</si>
  <si>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</si>
  <si>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</si>
  <si>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</si>
  <si>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</si>
  <si>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</si>
  <si>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</si>
  <si>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</si>
  <si>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</si>
  <si>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</si>
  <si>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</si>
  <si>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</si>
  <si>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</si>
  <si>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</si>
  <si>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</si>
  <si>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</si>
  <si>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</si>
  <si>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</si>
  <si>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</si>
  <si>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</si>
  <si>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</si>
  <si>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</si>
  <si>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</si>
  <si>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</si>
  <si>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</si>
  <si>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</si>
  <si>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</si>
  <si>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</si>
  <si>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</si>
  <si>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</si>
  <si>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</si>
  <si>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</si>
  <si>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</si>
  <si>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</si>
  <si>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</si>
  <si>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</si>
  <si>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</si>
  <si>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</si>
  <si>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</si>
  <si>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</si>
  <si>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</si>
  <si>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</si>
  <si>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</si>
  <si>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</si>
  <si>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</si>
  <si>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</si>
  <si>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</si>
  <si>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</si>
  <si>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</si>
  <si>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</si>
  <si>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</si>
  <si>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</si>
  <si>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</si>
  <si>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</si>
  <si>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</si>
  <si>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</si>
  <si>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</si>
  <si>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</si>
  <si>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</si>
  <si>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</si>
  <si>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</si>
  <si>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</si>
  <si>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</si>
  <si>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</si>
  <si>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</si>
  <si>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</si>
  <si>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</si>
  <si>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</si>
  <si>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</si>
  <si>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</si>
  <si>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</si>
  <si>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</si>
  <si>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</si>
  <si>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</si>
  <si>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</si>
  <si>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</si>
  <si>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</si>
  <si>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</si>
  <si>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</si>
  <si>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</si>
  <si>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</si>
  <si>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</si>
  <si>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</si>
  <si>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</si>
  <si>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</si>
  <si>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</si>
  <si>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</si>
  <si>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</si>
  <si>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</si>
  <si>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</si>
  <si>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</si>
  <si>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</si>
  <si>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</si>
  <si>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</si>
  <si>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</si>
  <si>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</si>
  <si>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</si>
  <si>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</si>
  <si>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</si>
  <si>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</si>
  <si>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</si>
  <si>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</si>
  <si>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</si>
  <si>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</si>
  <si>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</si>
  <si>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</si>
  <si>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</si>
  <si>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</si>
  <si>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</si>
  <si>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</si>
  <si>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</si>
  <si>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</si>
  <si>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</si>
  <si>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</si>
  <si>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</si>
  <si>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</si>
  <si>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</si>
  <si>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</si>
  <si>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</si>
  <si>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</si>
  <si>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</si>
  <si>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</si>
  <si>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</si>
  <si>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</si>
  <si>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</si>
  <si>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</si>
  <si>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</si>
  <si>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</si>
  <si>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</si>
  <si>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</si>
  <si>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</si>
  <si>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</si>
  <si>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</si>
  <si>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</si>
  <si>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</si>
  <si>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</si>
  <si>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</si>
  <si>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</si>
  <si>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</si>
  <si>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</si>
  <si>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</si>
  <si>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</si>
  <si>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</si>
  <si>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</si>
  <si>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</si>
  <si>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</si>
  <si>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</si>
  <si>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</si>
  <si>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</si>
  <si>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</si>
  <si>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</si>
  <si>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</si>
  <si>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</si>
  <si>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</si>
  <si>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</si>
  <si>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</si>
  <si>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</si>
  <si>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</si>
  <si>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</si>
  <si>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</si>
  <si>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</si>
  <si>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</si>
  <si>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</si>
  <si>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</si>
  <si>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</si>
  <si>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</si>
  <si>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</si>
  <si>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</si>
  <si>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</si>
  <si>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</si>
  <si>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</si>
  <si>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</si>
  <si>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</si>
  <si>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</si>
  <si>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</si>
  <si>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</si>
  <si>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</si>
  <si>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</si>
  <si>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</si>
  <si>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</si>
  <si>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</si>
  <si>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</si>
  <si>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</si>
  <si>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</si>
  <si>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</si>
  <si>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</si>
  <si>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</si>
  <si>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</si>
  <si>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</si>
  <si>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</si>
  <si>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</si>
  <si>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</si>
  <si>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</si>
  <si>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</si>
  <si>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</si>
  <si>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</si>
  <si>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</si>
  <si>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</si>
  <si>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</si>
  <si>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</si>
  <si>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</si>
  <si>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</si>
  <si>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</si>
  <si>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</si>
  <si>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</si>
  <si>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</si>
  <si>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</si>
  <si>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</si>
  <si>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</si>
  <si>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</si>
  <si>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</si>
  <si>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</si>
  <si>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</si>
  <si>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</si>
  <si>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</si>
  <si>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</si>
  <si>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</si>
  <si>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</si>
  <si>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</si>
  <si>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</si>
  <si>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</si>
  <si>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</si>
  <si>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</si>
  <si>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</si>
  <si>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</si>
  <si>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</si>
  <si>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</si>
  <si>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</si>
  <si>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</si>
  <si>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</si>
  <si>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</si>
  <si>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</si>
  <si>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</si>
  <si>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</si>
  <si>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</si>
  <si>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</si>
  <si>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</si>
  <si>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</si>
  <si>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</si>
  <si>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</si>
  <si>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</si>
  <si>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</si>
  <si>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</si>
  <si>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</si>
  <si>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</si>
  <si>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</si>
  <si>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</si>
  <si>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</si>
  <si>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</si>
  <si>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</si>
  <si>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</si>
  <si>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</si>
  <si>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</si>
  <si>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</si>
  <si>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</si>
  <si>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</si>
  <si>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</si>
  <si>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</si>
  <si>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</si>
  <si>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</si>
  <si>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</si>
  <si>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</si>
  <si>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</si>
  <si>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</si>
  <si>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</si>
  <si>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</si>
  <si>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</si>
  <si>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</si>
  <si>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</si>
  <si>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</si>
  <si>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</si>
  <si>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</si>
  <si>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</si>
  <si>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</si>
  <si>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</si>
  <si>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</si>
  <si>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</si>
  <si>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</si>
  <si>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</si>
  <si>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</si>
  <si>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</si>
  <si>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</si>
  <si>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</si>
  <si>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</si>
  <si>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</si>
  <si>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</si>
  <si>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</si>
  <si>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</si>
  <si>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</si>
  <si>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</si>
  <si>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</si>
  <si>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</si>
  <si>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</si>
  <si>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</si>
  <si>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</si>
  <si>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</si>
  <si>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</si>
  <si>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</si>
  <si>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</si>
  <si>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</si>
  <si>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</si>
  <si>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</si>
  <si>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</si>
  <si>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</si>
  <si>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</si>
  <si>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</si>
  <si>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</si>
  <si>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</si>
  <si>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</si>
  <si>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</si>
  <si>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</si>
  <si>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</si>
  <si>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</si>
  <si>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</si>
  <si>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</si>
  <si>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</si>
  <si>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</si>
  <si>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</si>
  <si>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</si>
  <si>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</si>
  <si>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</si>
  <si>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</si>
  <si>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</si>
  <si>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</si>
  <si>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</si>
  <si>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</si>
  <si>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</si>
  <si>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</si>
  <si>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</si>
  <si>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</si>
  <si>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</si>
  <si>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</si>
  <si>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</si>
  <si>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</si>
  <si>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</si>
  <si>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</si>
  <si>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</si>
  <si>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</si>
  <si>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</si>
  <si>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</si>
  <si>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</si>
  <si>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</si>
  <si>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</si>
  <si>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</si>
  <si>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</si>
  <si>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</si>
  <si>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</si>
  <si>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</si>
  <si>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</si>
  <si>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</si>
  <si>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</si>
  <si>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</si>
  <si>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</si>
  <si>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</si>
  <si>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</si>
  <si>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</si>
  <si>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</si>
  <si>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</si>
  <si>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</si>
  <si>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</si>
  <si>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</si>
  <si>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</si>
  <si>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</si>
  <si>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</si>
  <si>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</si>
  <si>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</si>
  <si>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</si>
  <si>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</si>
  <si>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</si>
  <si>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</si>
  <si>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</si>
  <si>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</si>
  <si>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</si>
  <si>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</si>
  <si>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</si>
  <si>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</si>
  <si>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</si>
  <si>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</si>
  <si>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</si>
  <si>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</si>
  <si>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</si>
  <si>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</si>
  <si>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</si>
  <si>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</si>
  <si>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</si>
  <si>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</si>
  <si>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</si>
  <si>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</si>
  <si>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</si>
  <si>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</si>
  <si>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</si>
  <si>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</si>
  <si>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</si>
  <si>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</si>
  <si>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</si>
  <si>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</si>
  <si>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</si>
  <si>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</si>
  <si>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</si>
  <si>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</si>
  <si>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</si>
  <si>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</si>
  <si>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</si>
  <si>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</si>
  <si>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</si>
  <si>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</si>
  <si>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</si>
  <si>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</si>
  <si>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</si>
  <si>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</si>
  <si>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</si>
  <si>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</si>
  <si>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</si>
  <si>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</si>
  <si>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</si>
  <si>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</si>
  <si>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</si>
  <si>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</si>
  <si>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</si>
  <si>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</si>
  <si>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</si>
  <si>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</si>
  <si>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</si>
  <si>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</si>
  <si>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</si>
  <si>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</si>
  <si>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</si>
  <si>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</si>
  <si>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</si>
  <si>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</si>
  <si>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</si>
  <si>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</si>
  <si>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</si>
  <si>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</si>
  <si>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</si>
  <si>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</si>
  <si>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</si>
  <si>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</si>
  <si>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</si>
  <si>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</si>
  <si>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</si>
  <si>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</si>
  <si>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</si>
  <si>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</si>
  <si>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</si>
  <si>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</si>
  <si>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</si>
  <si>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</si>
  <si>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</si>
  <si>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</si>
  <si>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</si>
  <si>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</si>
  <si>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</si>
  <si>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</si>
  <si>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</si>
  <si>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</si>
  <si>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</si>
  <si>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</si>
  <si>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</si>
  <si>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</si>
  <si>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</si>
  <si>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</si>
  <si>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</si>
  <si>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</si>
  <si>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</si>
  <si>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</si>
  <si>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</si>
  <si>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</si>
  <si>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</si>
  <si>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</si>
  <si>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</si>
  <si>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</si>
  <si>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</si>
  <si>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</si>
  <si>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</si>
  <si>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</si>
  <si>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</si>
  <si>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</si>
  <si>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</si>
  <si>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</si>
  <si>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</si>
  <si>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</si>
  <si>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</si>
  <si>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</si>
  <si>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</si>
  <si>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</si>
  <si>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</si>
  <si>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</si>
  <si>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</si>
  <si>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</si>
  <si>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</si>
  <si>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</si>
  <si>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</si>
  <si>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</si>
  <si>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</si>
  <si>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</si>
  <si>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</si>
  <si>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</si>
  <si>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</si>
  <si>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</si>
  <si>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</si>
  <si>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</si>
  <si>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</si>
  <si>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</si>
  <si>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</si>
  <si>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</si>
  <si>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</si>
  <si>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</si>
  <si>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</si>
  <si>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</si>
  <si>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</si>
  <si>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</si>
  <si>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</si>
  <si>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</si>
  <si>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</si>
  <si>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</si>
  <si>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</si>
  <si>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</si>
  <si>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</si>
  <si>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</si>
  <si>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</si>
  <si>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</si>
  <si>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</si>
  <si>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</si>
  <si>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</si>
  <si>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</si>
  <si>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</si>
  <si>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</si>
  <si>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</si>
  <si>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</si>
  <si>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</si>
  <si>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</si>
  <si>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</si>
  <si>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</si>
  <si>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</si>
  <si>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</si>
  <si>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</si>
  <si>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</si>
  <si>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</si>
  <si>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</si>
  <si>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</si>
  <si>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</si>
  <si>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</si>
  <si>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</si>
  <si>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</si>
  <si>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</si>
  <si>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</si>
  <si>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</si>
  <si>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</si>
  <si>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</si>
  <si>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</si>
  <si>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</si>
  <si>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</si>
  <si>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</si>
  <si>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</si>
  <si>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</si>
  <si>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</si>
  <si>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</si>
  <si>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</si>
  <si>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</si>
  <si>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</si>
  <si>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</si>
  <si>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</si>
  <si>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</si>
  <si>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</si>
  <si>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</si>
  <si>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</si>
  <si>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</si>
  <si>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</si>
  <si>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</si>
  <si>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</si>
  <si>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</si>
  <si>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</si>
  <si>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</si>
  <si>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</si>
  <si>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</si>
  <si>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</si>
  <si>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</si>
  <si>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</si>
  <si>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</si>
  <si>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</si>
  <si>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</si>
  <si>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</si>
  <si>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</si>
  <si>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</si>
  <si>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</si>
  <si>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</si>
  <si>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</si>
  <si>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</si>
  <si>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</si>
  <si>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</si>
  <si>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</si>
  <si>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</si>
  <si>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</si>
  <si>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</si>
  <si>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</si>
  <si>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</si>
  <si>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</si>
  <si>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</si>
  <si>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</si>
  <si>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</si>
  <si>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</si>
  <si>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</si>
  <si>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</si>
  <si>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</si>
  <si>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</si>
  <si>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</si>
  <si>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</si>
  <si>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</si>
  <si>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</si>
  <si>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</si>
  <si>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</si>
  <si>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</si>
  <si>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</si>
  <si>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</si>
  <si>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</si>
  <si>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</si>
  <si>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</si>
  <si>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</si>
  <si>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</si>
  <si>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</si>
  <si>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</si>
  <si>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</si>
  <si>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</si>
  <si>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</si>
  <si>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</si>
  <si>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</si>
  <si>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</si>
  <si>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</si>
  <si>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</si>
  <si>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</si>
  <si>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</si>
  <si>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</si>
  <si>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</si>
  <si>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</si>
  <si>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</si>
  <si>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</si>
  <si>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</si>
  <si>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</si>
  <si>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</si>
  <si>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</si>
  <si>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</si>
  <si>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</si>
  <si>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</si>
  <si>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</si>
  <si>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</si>
  <si>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</si>
  <si>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</si>
  <si>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</si>
  <si>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</si>
  <si>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</si>
  <si>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</si>
  <si>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</si>
  <si>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</si>
  <si>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</si>
  <si>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</si>
  <si>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</si>
  <si>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</si>
  <si>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</si>
  <si>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</si>
  <si>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</si>
  <si>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</si>
  <si>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</si>
  <si>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</si>
  <si>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</si>
  <si>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</si>
  <si>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</si>
  <si>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</si>
  <si>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</si>
  <si>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</si>
  <si>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</si>
  <si>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</si>
  <si>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</si>
  <si>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</si>
  <si>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</si>
  <si>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</si>
  <si>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</si>
  <si>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</si>
  <si>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</si>
  <si>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</si>
  <si>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</si>
  <si>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</si>
  <si>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</si>
  <si>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</si>
  <si>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</si>
  <si>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</si>
  <si>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</si>
  <si>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</si>
  <si>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</si>
  <si>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</si>
  <si>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</si>
  <si>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</si>
  <si>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</si>
  <si>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</si>
  <si>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</si>
  <si>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</si>
  <si>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</si>
  <si>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</si>
  <si>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</si>
  <si>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</si>
  <si>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</si>
  <si>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</si>
  <si>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</si>
  <si>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</si>
  <si>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</si>
  <si>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</si>
  <si>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</si>
  <si>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</si>
  <si>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</si>
  <si>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</si>
  <si>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</si>
  <si>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</si>
  <si>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</si>
  <si>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</si>
  <si>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</si>
  <si>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</si>
  <si>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</si>
  <si>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</si>
  <si>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</si>
  <si>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</si>
  <si>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</si>
  <si>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</si>
  <si>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</si>
  <si>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</si>
  <si>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</si>
  <si>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</si>
  <si>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</si>
  <si>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</si>
  <si>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</si>
  <si>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</si>
  <si>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</si>
  <si>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</si>
  <si>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</si>
  <si>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</si>
  <si>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</si>
  <si>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</si>
  <si>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</si>
  <si>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</si>
  <si>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</si>
  <si>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</si>
  <si>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</si>
  <si>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</si>
  <si>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</si>
  <si>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</si>
  <si>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</si>
  <si>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</si>
  <si>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</si>
  <si>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</si>
  <si>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</si>
  <si>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</si>
  <si>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</si>
  <si>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</si>
  <si>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</si>
  <si>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</si>
  <si>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</si>
  <si>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</si>
  <si>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</si>
  <si>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</si>
  <si>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</si>
  <si>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</si>
  <si>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</si>
  <si>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</si>
  <si>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</si>
  <si>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</si>
  <si>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</si>
  <si>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</si>
  <si>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</si>
  <si>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</si>
  <si>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</si>
  <si>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</si>
  <si>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</si>
  <si>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</si>
  <si>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</si>
  <si>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</si>
  <si>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</si>
  <si>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</si>
  <si>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</si>
  <si>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</si>
  <si>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</si>
  <si>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</si>
  <si>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</si>
  <si>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</si>
  <si>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</si>
  <si>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</si>
  <si>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</si>
  <si>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</si>
  <si>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</si>
  <si>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</si>
  <si>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</si>
  <si>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</si>
  <si>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</si>
  <si>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</si>
  <si>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</si>
  <si>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</si>
  <si>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</si>
  <si>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</si>
  <si>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</si>
  <si>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</si>
  <si>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</si>
  <si>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</si>
  <si>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</si>
  <si>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</si>
  <si>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</si>
  <si>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</si>
  <si>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</si>
  <si>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</si>
  <si>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</si>
  <si>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</si>
  <si>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</si>
  <si>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</si>
  <si>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</si>
  <si>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</si>
  <si>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</si>
  <si>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</si>
  <si>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</si>
  <si>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</si>
  <si>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</si>
  <si>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</si>
  <si>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</si>
  <si>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</si>
  <si>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</si>
  <si>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</si>
  <si>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</si>
  <si>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</si>
  <si>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</si>
  <si>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</si>
  <si>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</si>
  <si>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</si>
  <si>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</si>
  <si>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</si>
  <si>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</si>
  <si>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</si>
  <si>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</si>
  <si>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</si>
  <si>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</si>
  <si>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</si>
  <si>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</si>
  <si>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</si>
  <si>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</si>
  <si>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</si>
  <si>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</si>
  <si>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</si>
  <si>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</si>
  <si>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</si>
  <si>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</si>
  <si>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</si>
  <si>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</si>
  <si>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</si>
  <si>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</si>
  <si>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</si>
  <si>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</si>
  <si>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</si>
  <si>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</si>
  <si>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</si>
  <si>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</si>
  <si>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</si>
  <si>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</si>
  <si>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</si>
  <si>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</si>
  <si>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</si>
  <si>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</si>
  <si>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</si>
  <si>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</si>
  <si>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</si>
  <si>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</si>
  <si>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</si>
  <si>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</si>
  <si>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</si>
  <si>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</si>
  <si>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</si>
  <si>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</si>
  <si>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</si>
  <si>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</si>
  <si>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</si>
  <si>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</si>
  <si>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</si>
  <si>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</si>
  <si>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</si>
  <si>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</si>
  <si>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</si>
  <si>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</si>
  <si>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</si>
  <si>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</si>
  <si>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</si>
  <si>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</si>
  <si>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</si>
  <si>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</si>
  <si>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</si>
  <si>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</si>
  <si>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</si>
  <si>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</si>
  <si>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</si>
  <si>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</si>
  <si>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</si>
  <si>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</si>
  <si>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</si>
  <si>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</si>
  <si>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</si>
  <si>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</si>
  <si>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</si>
  <si>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</si>
  <si>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</si>
  <si>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</si>
  <si>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</si>
  <si>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</si>
  <si>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</si>
  <si>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</si>
  <si>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</si>
  <si>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</si>
  <si>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</si>
  <si>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</si>
  <si>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</si>
  <si>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</si>
  <si>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</si>
  <si>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</si>
  <si>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</si>
  <si>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</si>
  <si>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</si>
  <si>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</si>
  <si>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</si>
  <si>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</si>
  <si>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</si>
  <si>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</si>
  <si>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</si>
  <si>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</si>
  <si>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</si>
  <si>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</si>
  <si>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</si>
  <si>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</si>
  <si>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</si>
  <si>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</si>
  <si>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</si>
  <si>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</si>
  <si>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</si>
  <si>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</si>
  <si>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</si>
  <si>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</si>
  <si>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</si>
  <si>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</si>
  <si>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</si>
  <si>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</si>
  <si>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</si>
  <si>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</si>
  <si>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</si>
  <si>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</si>
  <si>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</si>
  <si>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</si>
  <si>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</si>
  <si>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</si>
  <si>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</si>
  <si>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</si>
  <si>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</si>
  <si>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</si>
  <si>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</si>
  <si>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</si>
  <si>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</si>
  <si>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</si>
  <si>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</si>
  <si>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</si>
  <si>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</si>
  <si>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</si>
  <si>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</si>
  <si>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</si>
  <si>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</si>
  <si>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</si>
  <si>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</si>
  <si>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</si>
  <si>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</si>
  <si>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</si>
  <si>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</si>
  <si>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</si>
  <si>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</si>
  <si>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</si>
  <si>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</si>
  <si>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</si>
  <si>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</si>
  <si>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</si>
  <si>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</si>
  <si>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</si>
  <si>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</si>
  <si>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</si>
  <si>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</si>
  <si>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</si>
  <si>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</si>
  <si>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</si>
  <si>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</si>
  <si>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</si>
  <si>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</si>
  <si>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</si>
  <si>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</si>
  <si>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</si>
  <si>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</si>
  <si>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</si>
  <si>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</si>
  <si>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</si>
  <si>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</si>
  <si>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</si>
  <si>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</si>
  <si>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</si>
  <si>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</si>
  <si>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</si>
  <si>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</si>
  <si>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</si>
  <si>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</si>
  <si>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</si>
  <si>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</si>
  <si>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</si>
  <si>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</si>
  <si>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</si>
  <si>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</si>
  <si>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</si>
  <si>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</si>
  <si>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</si>
  <si>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</si>
  <si>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</si>
  <si>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</si>
  <si>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</si>
  <si>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</si>
  <si>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</si>
  <si>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</si>
  <si>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</si>
  <si>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</si>
  <si>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</si>
  <si>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</si>
  <si>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</si>
  <si>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</si>
  <si>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</si>
  <si>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</si>
  <si>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</si>
  <si>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</si>
  <si>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</si>
  <si>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</si>
  <si>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</si>
  <si>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</si>
  <si>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</si>
  <si>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</si>
  <si>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</si>
  <si>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</si>
  <si>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</si>
  <si>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</si>
  <si>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</si>
  <si>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</si>
  <si>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</si>
  <si>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</si>
  <si>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</si>
  <si>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</si>
  <si>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</si>
  <si>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</si>
  <si>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</si>
  <si>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</si>
  <si>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</si>
  <si>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</si>
  <si>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</si>
  <si>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</si>
  <si>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</si>
  <si>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</si>
  <si>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</si>
  <si>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</si>
  <si>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</si>
  <si>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</si>
  <si>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</si>
  <si>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</si>
  <si>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</si>
  <si>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</si>
  <si>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</si>
  <si>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</si>
  <si>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</si>
  <si>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</si>
  <si>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</si>
  <si>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</si>
  <si>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</si>
  <si>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</si>
  <si>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</si>
  <si>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</si>
  <si>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</si>
  <si>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</si>
  <si>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</si>
  <si>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</si>
  <si>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</si>
  <si>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</si>
  <si>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</si>
  <si>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</si>
  <si>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</si>
  <si>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</si>
  <si>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</si>
  <si>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</si>
  <si>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</si>
  <si>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</si>
  <si>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</si>
  <si>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</si>
  <si>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</si>
  <si>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</si>
  <si>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</si>
  <si>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</si>
  <si>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</si>
  <si>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</si>
  <si>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</si>
  <si>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</si>
  <si>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</si>
  <si>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</si>
  <si>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</si>
  <si>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</si>
  <si>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</si>
  <si>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</si>
  <si>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</si>
  <si>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</si>
  <si>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</si>
  <si>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</si>
  <si>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</si>
  <si>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</si>
  <si>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</si>
  <si>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</si>
  <si>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</si>
  <si>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</si>
  <si>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</si>
  <si>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</si>
  <si>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</si>
  <si>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</si>
  <si>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</si>
  <si>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</si>
  <si>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</si>
  <si>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</si>
  <si>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</si>
  <si>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</si>
  <si>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</si>
  <si>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</si>
  <si>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</si>
  <si>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</si>
  <si>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</si>
  <si>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</si>
  <si>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</si>
  <si>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</si>
  <si>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</si>
  <si>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</si>
  <si>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</si>
  <si>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</si>
  <si>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</si>
  <si>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</si>
  <si>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</si>
  <si>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</si>
  <si>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</si>
  <si>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</si>
  <si>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</si>
  <si>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</si>
  <si>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</si>
  <si>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</si>
  <si>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</si>
  <si>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</si>
  <si>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</si>
  <si>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</si>
  <si>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</si>
  <si>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</si>
  <si>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</si>
  <si>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</si>
  <si>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</si>
  <si>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</si>
  <si>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</si>
  <si>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</si>
  <si>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</si>
  <si>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</si>
  <si>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</si>
  <si>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</si>
  <si>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</si>
  <si>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</si>
  <si>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</si>
  <si>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</si>
  <si>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</si>
  <si>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</si>
  <si>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</si>
  <si>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</si>
  <si>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</si>
  <si>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</si>
  <si>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</si>
  <si>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</si>
  <si>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</si>
  <si>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</si>
  <si>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</si>
  <si>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</si>
  <si>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</si>
  <si>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</si>
  <si>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</si>
  <si>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</si>
  <si>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</si>
  <si>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</si>
  <si>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</si>
  <si>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</si>
  <si>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</si>
  <si>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</si>
  <si>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</si>
  <si>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</si>
  <si>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</si>
  <si>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</si>
  <si>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</si>
  <si>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</si>
  <si>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</si>
  <si>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</si>
  <si>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</si>
  <si>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</si>
  <si>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</si>
  <si>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</si>
  <si>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</si>
  <si>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</si>
  <si>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</si>
  <si>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</si>
  <si>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</si>
  <si>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</si>
  <si>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</si>
  <si>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</si>
  <si>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</si>
  <si>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</si>
  <si>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</si>
  <si>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</si>
  <si>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</si>
  <si>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</si>
  <si>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</si>
  <si>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</si>
  <si>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</si>
  <si>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</si>
  <si>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</si>
  <si>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</si>
  <si>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</si>
  <si>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</si>
  <si>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</si>
  <si>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</si>
  <si>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</si>
  <si>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</si>
  <si>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</si>
  <si>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</si>
  <si>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</si>
  <si>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</si>
  <si>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</si>
  <si>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</si>
  <si>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</si>
  <si>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</si>
  <si>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</si>
  <si>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</si>
  <si>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</si>
  <si>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</si>
  <si>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</si>
  <si>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</si>
  <si>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</si>
  <si>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</si>
  <si>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</si>
  <si>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</si>
  <si>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</si>
  <si>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</si>
  <si>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</si>
  <si>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</si>
  <si>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</si>
  <si>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</si>
  <si>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</si>
  <si>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</si>
  <si>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</si>
  <si>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</si>
  <si>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</si>
  <si>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</si>
  <si>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</si>
  <si>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</si>
  <si>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</si>
  <si>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</si>
  <si>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</si>
  <si>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</si>
  <si>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</si>
  <si>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</si>
  <si>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</si>
  <si>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</si>
  <si>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</si>
  <si>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</si>
  <si>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</si>
  <si>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</si>
  <si>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</si>
  <si>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</si>
  <si>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</si>
  <si>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</si>
  <si>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</si>
  <si>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</si>
  <si>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</si>
  <si>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</si>
  <si>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</si>
  <si>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</si>
  <si>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</si>
  <si>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</si>
  <si>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</si>
  <si>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</si>
  <si>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</si>
  <si>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</si>
  <si>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</si>
  <si>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</si>
  <si>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</si>
  <si>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</si>
  <si>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</si>
  <si>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</si>
  <si>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</si>
  <si>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</si>
  <si>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</si>
  <si>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</si>
  <si>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</si>
  <si>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</si>
  <si>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</si>
  <si>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</si>
  <si>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</si>
  <si>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</si>
  <si>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</si>
  <si>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</si>
  <si>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</si>
  <si>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</si>
  <si>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</si>
  <si>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</si>
  <si>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</si>
  <si>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</si>
  <si>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</si>
  <si>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</si>
  <si>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</si>
  <si>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</si>
  <si>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</si>
  <si>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</si>
  <si>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</si>
  <si>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</si>
  <si>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</si>
  <si>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</si>
  <si>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</si>
  <si>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</si>
  <si>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</si>
  <si>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</si>
  <si>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</si>
  <si>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</si>
  <si>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</si>
  <si>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</si>
  <si>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</si>
  <si>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</si>
  <si>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</si>
  <si>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</si>
  <si>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</si>
  <si>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</si>
  <si>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</si>
  <si>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</si>
  <si>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</si>
  <si>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</si>
  <si>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</si>
  <si>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</si>
  <si>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</si>
  <si>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</si>
  <si>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</si>
  <si>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</si>
  <si>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</si>
  <si>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</si>
  <si>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</si>
  <si>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</si>
  <si>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</si>
  <si>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</si>
  <si>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</si>
  <si>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</si>
  <si>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</si>
  <si>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</si>
  <si>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</si>
  <si>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</si>
  <si>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</si>
  <si>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</si>
  <si>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</si>
  <si>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</si>
  <si>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</si>
  <si>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</si>
  <si>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</si>
  <si>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</si>
  <si>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</si>
  <si>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</si>
  <si>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</si>
  <si>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</si>
  <si>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</si>
  <si>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</si>
  <si>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</si>
  <si>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</si>
  <si>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</si>
  <si>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</si>
  <si>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</si>
  <si>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</si>
  <si>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</si>
  <si>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</si>
  <si>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</si>
  <si>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</si>
  <si>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</si>
  <si>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</si>
  <si>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</si>
  <si>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</si>
  <si>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</si>
  <si>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</si>
  <si>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</si>
  <si>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</si>
  <si>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</si>
  <si>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</si>
  <si>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</si>
  <si>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</si>
  <si>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</si>
  <si>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</si>
  <si>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</si>
  <si>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</si>
  <si>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</si>
  <si>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</si>
  <si>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</si>
  <si>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</si>
  <si>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</si>
  <si>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</si>
  <si>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</si>
  <si>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</si>
  <si>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</si>
  <si>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</si>
  <si>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</si>
  <si>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</si>
  <si>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</si>
  <si>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</si>
  <si>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</si>
  <si>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</si>
  <si>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</si>
  <si>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</si>
  <si>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</si>
  <si>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</si>
  <si>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</si>
  <si>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</si>
  <si>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</si>
  <si>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</si>
  <si>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</si>
  <si>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</si>
  <si>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</si>
  <si>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</si>
  <si>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</si>
  <si>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</si>
  <si>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</si>
  <si>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</si>
  <si>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</si>
  <si>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</si>
  <si>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</si>
  <si>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</si>
  <si>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</si>
  <si>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</si>
  <si>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</si>
  <si>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</si>
  <si>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</si>
  <si>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</si>
  <si>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</si>
  <si>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</si>
  <si>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</si>
  <si>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</si>
  <si>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</si>
  <si>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</si>
  <si>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</si>
  <si>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</si>
  <si>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</si>
  <si>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</si>
  <si>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</si>
  <si>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</si>
  <si>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</si>
  <si>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</si>
  <si>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</si>
  <si>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</si>
  <si>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</si>
  <si>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</si>
  <si>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</si>
  <si>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</si>
  <si>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</si>
  <si>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</si>
  <si>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</si>
  <si>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</si>
  <si>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</si>
  <si>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</si>
  <si>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</si>
  <si>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</si>
  <si>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</si>
  <si>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</si>
  <si>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</si>
  <si>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</si>
  <si>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</si>
  <si>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</si>
  <si>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</si>
  <si>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</si>
  <si>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</si>
  <si>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</si>
  <si>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</si>
  <si>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</si>
  <si>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</si>
  <si>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</si>
  <si>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</si>
  <si>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</si>
  <si>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</si>
  <si>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</si>
  <si>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</si>
  <si>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</si>
  <si>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</si>
  <si>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</si>
  <si>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</si>
  <si>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</si>
  <si>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</si>
  <si>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</si>
  <si>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</si>
  <si>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</si>
  <si>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</si>
  <si>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</si>
  <si>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</si>
  <si>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</si>
  <si>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</si>
  <si>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</si>
  <si>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</si>
  <si>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</si>
  <si>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</si>
  <si>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</si>
  <si>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</si>
  <si>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</si>
  <si>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</si>
  <si>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</si>
  <si>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</si>
  <si>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</si>
  <si>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</si>
  <si>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</si>
  <si>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</si>
  <si>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</si>
  <si>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</si>
  <si>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</si>
  <si>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</si>
  <si>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</si>
  <si>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</si>
  <si>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</si>
  <si>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</si>
  <si>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</si>
  <si>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</si>
  <si>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</si>
  <si>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</si>
  <si>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</si>
  <si>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</si>
  <si>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</si>
  <si>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</si>
  <si>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</si>
  <si>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</si>
  <si>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</si>
  <si>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</si>
  <si>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</si>
  <si>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</si>
  <si>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</si>
  <si>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</si>
  <si>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</si>
  <si>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</si>
  <si>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</si>
  <si>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</si>
  <si>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</si>
  <si>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</si>
  <si>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</si>
  <si>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</si>
  <si>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</si>
  <si>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</si>
  <si>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</si>
  <si>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</si>
  <si>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</si>
  <si>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</si>
  <si>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</si>
  <si>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</si>
  <si>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</si>
  <si>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</si>
  <si>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</si>
  <si>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</si>
  <si>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</si>
  <si>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</si>
  <si>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</si>
  <si>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</si>
  <si>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</si>
  <si>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</si>
  <si>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</si>
  <si>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</si>
  <si>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</si>
  <si>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</si>
  <si>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</si>
  <si>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</si>
  <si>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</si>
  <si>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</si>
  <si>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</si>
  <si>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</si>
  <si>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</si>
  <si>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</si>
  <si>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</si>
  <si>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</si>
  <si>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</si>
  <si>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</si>
  <si>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</si>
  <si>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</si>
  <si>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</si>
  <si>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</si>
  <si>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</si>
  <si>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</si>
  <si>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</si>
  <si>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</si>
  <si>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</si>
  <si>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</si>
  <si>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</si>
  <si>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</si>
  <si>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</si>
  <si>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</si>
  <si>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</si>
  <si>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</si>
  <si>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</si>
  <si>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</si>
  <si>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</si>
  <si>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</si>
  <si>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</si>
  <si>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</si>
  <si>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</si>
  <si>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</si>
  <si>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</si>
  <si>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</si>
  <si>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</si>
  <si>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</si>
  <si>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</si>
  <si>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</si>
  <si>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</si>
  <si>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</si>
  <si>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</si>
  <si>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</si>
  <si>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</si>
  <si>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</si>
  <si>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</si>
  <si>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</si>
  <si>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</si>
  <si>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</si>
  <si>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</si>
  <si>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</si>
  <si>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</si>
  <si>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</si>
  <si>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</si>
  <si>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</si>
  <si>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</si>
  <si>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</si>
  <si>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</si>
  <si>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</si>
  <si>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</si>
  <si>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</si>
  <si>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</si>
  <si>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</si>
  <si>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</si>
  <si>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</si>
  <si>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</si>
  <si>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</si>
  <si>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</si>
  <si>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</si>
  <si>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</si>
  <si>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</si>
  <si>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</si>
  <si>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</si>
  <si>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</si>
  <si>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</si>
  <si>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</si>
  <si>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</si>
  <si>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</si>
  <si>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</si>
  <si>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</si>
  <si>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</si>
  <si>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</si>
  <si>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</si>
  <si>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</si>
  <si>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</si>
  <si>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</si>
  <si>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</si>
  <si>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</si>
  <si>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</si>
  <si>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</si>
  <si>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</si>
  <si>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</si>
  <si>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</si>
  <si>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</si>
  <si>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</si>
  <si>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</si>
  <si>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</si>
  <si>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</si>
  <si>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</si>
  <si>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</si>
  <si>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</si>
  <si>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</si>
  <si>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</si>
  <si>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</si>
  <si>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</si>
  <si>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</si>
  <si>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</si>
  <si>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</si>
  <si>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</si>
  <si>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</si>
  <si>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</si>
  <si>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</si>
  <si>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</si>
  <si>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</si>
  <si>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</si>
  <si>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</si>
  <si>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</si>
  <si>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</si>
  <si>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</si>
  <si>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</si>
  <si>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</si>
  <si>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</si>
  <si>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</si>
  <si>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</si>
  <si>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</si>
  <si>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</si>
  <si>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</si>
  <si>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</si>
  <si>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</si>
  <si>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</si>
  <si>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</si>
  <si>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</si>
  <si>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</si>
  <si>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</si>
  <si>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</si>
  <si>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</si>
  <si>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</si>
  <si>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</si>
  <si>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</si>
  <si>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</si>
  <si>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</si>
  <si>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</si>
  <si>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</si>
  <si>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</si>
  <si>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</si>
  <si>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</si>
  <si>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</si>
  <si>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</si>
  <si>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</si>
  <si>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</si>
  <si>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</si>
  <si>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</si>
  <si>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</si>
  <si>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</si>
  <si>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</si>
  <si>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</si>
  <si>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</si>
  <si>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</si>
  <si>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</si>
  <si>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</si>
  <si>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</si>
  <si>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</si>
  <si>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</si>
  <si>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</si>
  <si>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</si>
  <si>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</si>
  <si>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</si>
  <si>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</si>
  <si>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</si>
  <si>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</si>
  <si>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</si>
  <si>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</si>
  <si>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</si>
  <si>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</si>
  <si>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</si>
  <si>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</si>
  <si>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</si>
  <si>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</si>
  <si>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</si>
  <si>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</si>
  <si>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</si>
  <si>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</si>
  <si>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</si>
  <si>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</si>
  <si>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</si>
  <si>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</si>
  <si>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</si>
  <si>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</si>
  <si>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</si>
  <si>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</si>
  <si>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</si>
  <si>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</si>
  <si>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</si>
  <si>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</si>
  <si>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</si>
  <si>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</si>
  <si>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</si>
  <si>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</si>
  <si>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</si>
  <si>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</si>
  <si>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</si>
  <si>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</si>
  <si>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</si>
  <si>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</si>
  <si>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</si>
  <si>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</si>
  <si>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</si>
  <si>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</si>
  <si>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</si>
  <si>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</si>
  <si>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</si>
  <si>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</si>
  <si>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</si>
  <si>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</si>
  <si>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</si>
  <si>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</si>
  <si>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</si>
  <si>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</si>
  <si>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</si>
  <si>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</si>
  <si>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</si>
  <si>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</si>
  <si>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</si>
  <si>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</si>
  <si>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</si>
  <si>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</si>
  <si>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</si>
  <si>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</si>
  <si>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</si>
  <si>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</si>
  <si>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</si>
  <si>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</si>
  <si>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</si>
  <si>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</si>
  <si>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</si>
  <si>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</si>
  <si>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</si>
  <si>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</si>
  <si>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</si>
  <si>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</si>
  <si>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</si>
  <si>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</si>
  <si>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</si>
  <si>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</si>
  <si>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</si>
  <si>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</si>
  <si>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</si>
  <si>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</si>
  <si>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</si>
  <si>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</si>
  <si>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</si>
  <si>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</si>
  <si>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</si>
  <si>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</si>
  <si>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</si>
  <si>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</si>
  <si>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</si>
  <si>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</si>
  <si>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</si>
  <si>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</si>
  <si>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</si>
  <si>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</si>
  <si>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</si>
  <si>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</si>
  <si>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</si>
  <si>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</si>
  <si>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</si>
  <si>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</si>
  <si>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</si>
  <si>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</si>
  <si>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</si>
  <si>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</si>
  <si>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</si>
  <si>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</si>
  <si>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</si>
  <si>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</si>
  <si>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</si>
  <si>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</si>
  <si>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</si>
  <si>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</si>
  <si>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</si>
  <si>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</si>
  <si>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</si>
  <si>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</si>
  <si>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</si>
  <si>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</si>
  <si>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</si>
  <si>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</si>
  <si>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</si>
  <si>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</si>
  <si>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</si>
  <si>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</si>
  <si>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</si>
  <si>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</si>
  <si>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</si>
  <si>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</si>
  <si>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</si>
  <si>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</si>
  <si>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</si>
  <si>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</si>
  <si>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</si>
  <si>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</si>
  <si>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</si>
  <si>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</si>
  <si>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</si>
  <si>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</si>
  <si>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</si>
  <si>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</si>
  <si>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</si>
  <si>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</si>
  <si>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</si>
  <si>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</si>
  <si>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</si>
  <si>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</si>
  <si>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</si>
  <si>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</si>
  <si>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</si>
  <si>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</si>
  <si>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</si>
  <si>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</si>
  <si>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</si>
  <si>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</si>
  <si>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</si>
  <si>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</si>
  <si>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</si>
  <si>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</si>
  <si>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</si>
  <si>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</si>
  <si>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</si>
  <si>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</si>
  <si>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</si>
  <si>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</si>
  <si>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</si>
  <si>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</si>
  <si>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</si>
  <si>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</si>
  <si>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</si>
  <si>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</si>
  <si>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</si>
  <si>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</si>
  <si>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</si>
  <si>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</si>
  <si>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</si>
  <si>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</si>
  <si>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</si>
  <si>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</si>
  <si>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</si>
  <si>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</si>
  <si>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</si>
  <si>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</si>
  <si>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</si>
  <si>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</si>
  <si>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</si>
  <si>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</si>
  <si>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</si>
  <si>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</si>
  <si>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</si>
  <si>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</si>
  <si>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</si>
  <si>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</si>
  <si>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</si>
  <si>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</si>
  <si>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</si>
  <si>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</si>
  <si>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</si>
  <si>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</si>
  <si>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</si>
  <si>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</si>
  <si>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</si>
  <si>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</si>
  <si>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</si>
  <si>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</si>
  <si>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</si>
  <si>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</si>
  <si>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</si>
  <si>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</si>
  <si>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</si>
  <si>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</si>
  <si>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</si>
  <si>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</si>
  <si>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</si>
  <si>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</si>
  <si>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</si>
  <si>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</si>
  <si>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</si>
  <si>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</si>
  <si>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</si>
  <si>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</si>
  <si>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</si>
  <si>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</si>
  <si>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</si>
  <si>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</si>
  <si>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</si>
  <si>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</si>
  <si>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</si>
  <si>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</si>
  <si>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</si>
  <si>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</si>
  <si>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</si>
  <si>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</si>
  <si>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</si>
  <si>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</si>
  <si>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</si>
  <si>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</si>
  <si>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</si>
  <si>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</si>
  <si>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</si>
  <si>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</si>
  <si>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</si>
  <si>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</si>
  <si>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</si>
  <si>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</si>
  <si>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</si>
  <si>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</si>
  <si>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</si>
  <si>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</si>
  <si>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</si>
  <si>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</si>
  <si>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</si>
  <si>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</si>
  <si>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</si>
  <si>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</si>
  <si>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</si>
  <si>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</si>
  <si>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</si>
  <si>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</si>
  <si>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</si>
  <si>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</si>
  <si>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</si>
  <si>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</si>
  <si>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</si>
  <si>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</si>
  <si>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</si>
  <si>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</si>
  <si>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</si>
  <si>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</si>
  <si>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</si>
  <si>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</si>
  <si>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</si>
  <si>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</si>
  <si>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</si>
  <si>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</si>
  <si>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</si>
  <si>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</si>
  <si>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</si>
  <si>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</si>
  <si>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</si>
  <si>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</si>
  <si>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</si>
  <si>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</si>
  <si>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</si>
  <si>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</si>
  <si>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</si>
  <si>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</si>
  <si>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</si>
  <si>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</si>
  <si>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</si>
  <si>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</si>
  <si>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</si>
  <si>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</si>
  <si>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</si>
  <si>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</si>
  <si>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</si>
  <si>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</si>
  <si>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</si>
  <si>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</si>
  <si>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</si>
  <si>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</si>
  <si>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</si>
  <si>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</si>
  <si>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</si>
  <si>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</si>
  <si>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</si>
  <si>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</si>
  <si>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</si>
  <si>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</si>
  <si>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</si>
  <si>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</si>
  <si>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</si>
  <si>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</si>
  <si>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</si>
  <si>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</si>
  <si>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</si>
  <si>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</si>
  <si>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</si>
  <si>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</si>
  <si>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</si>
  <si>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</si>
  <si>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</si>
  <si>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</si>
  <si>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</si>
  <si>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</si>
  <si>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</si>
  <si>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</si>
  <si>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</si>
  <si>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</si>
  <si>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</si>
  <si>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</si>
  <si>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</si>
  <si>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</si>
  <si>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</si>
  <si>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</si>
  <si>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</si>
  <si>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</si>
  <si>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</si>
  <si>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</si>
  <si>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</si>
  <si>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</si>
  <si>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</si>
  <si>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</si>
  <si>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</si>
  <si>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</si>
  <si>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</si>
  <si>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</si>
  <si>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</si>
  <si>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</si>
  <si>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</si>
  <si>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</si>
  <si>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</si>
  <si>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</si>
  <si>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</si>
  <si>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</si>
  <si>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</si>
  <si>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</si>
  <si>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</si>
  <si>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</si>
  <si>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</si>
  <si>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</si>
  <si>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</si>
  <si>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</si>
  <si>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</si>
  <si>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</si>
  <si>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</si>
  <si>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</si>
  <si>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</si>
  <si>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</si>
  <si>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</si>
  <si>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</si>
  <si>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</si>
  <si>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</si>
  <si>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</si>
  <si>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</si>
  <si>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</si>
  <si>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</si>
  <si>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</si>
  <si>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</si>
  <si>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</si>
  <si>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</si>
  <si>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</si>
  <si>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</si>
  <si>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</si>
  <si>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</si>
  <si>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</si>
  <si>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</si>
  <si>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</si>
  <si>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</si>
  <si>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</si>
  <si>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</si>
  <si>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</si>
  <si>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</si>
  <si>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</si>
  <si>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</si>
  <si>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</si>
  <si>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</si>
  <si>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</si>
  <si>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</si>
  <si>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</si>
  <si>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</si>
  <si>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</si>
  <si>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</si>
  <si>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</si>
  <si>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</si>
  <si>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</si>
  <si>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</si>
  <si>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</si>
  <si>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</si>
  <si>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</si>
  <si>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</si>
  <si>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</si>
  <si>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</si>
  <si>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</si>
  <si>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</si>
  <si>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</si>
  <si>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</si>
  <si>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</si>
  <si>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</si>
  <si>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</si>
  <si>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</si>
  <si>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</si>
  <si>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</si>
  <si>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</si>
  <si>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</si>
  <si>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</si>
  <si>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</si>
  <si>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</si>
  <si>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</si>
  <si>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</si>
  <si>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</si>
  <si>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</si>
  <si>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</si>
  <si>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</si>
  <si>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</si>
  <si>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</si>
  <si>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</si>
  <si>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</si>
  <si>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</si>
  <si>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</si>
  <si>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</si>
  <si>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</si>
  <si>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</si>
  <si>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</si>
  <si>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</si>
  <si>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</si>
  <si>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</si>
  <si>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</si>
  <si>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</si>
  <si>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</si>
  <si>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</si>
  <si>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</si>
  <si>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</si>
  <si>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</si>
  <si>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</si>
  <si>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</si>
  <si>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</si>
  <si>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</si>
  <si>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</si>
  <si>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</si>
  <si>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</si>
  <si>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</si>
  <si>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</si>
  <si>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</si>
  <si>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</si>
  <si>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</si>
  <si>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</si>
  <si>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</si>
  <si>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</si>
  <si>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</si>
  <si>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</si>
  <si>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</si>
  <si>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</si>
  <si>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</si>
  <si>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</si>
  <si>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</si>
  <si>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</si>
  <si>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</si>
  <si>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</si>
  <si>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</si>
  <si>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</si>
  <si>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</si>
  <si>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</si>
  <si>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</si>
  <si>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</si>
  <si>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</si>
  <si>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</si>
  <si>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</si>
  <si>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</si>
  <si>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</si>
  <si>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</si>
  <si>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</si>
  <si>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</si>
  <si>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</si>
  <si>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</si>
  <si>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</si>
  <si>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</si>
  <si>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</si>
  <si>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</si>
  <si>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</si>
  <si>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</si>
  <si>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</si>
  <si>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</si>
  <si>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</si>
  <si>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</si>
  <si>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</si>
  <si>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</si>
  <si>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</si>
  <si>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</si>
  <si>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</si>
  <si>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</si>
  <si>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</si>
  <si>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</si>
  <si>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</si>
  <si>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</si>
  <si>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</si>
  <si>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</si>
  <si>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</si>
  <si>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</si>
  <si>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</si>
  <si>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</si>
  <si>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</si>
  <si>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</si>
  <si>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</si>
  <si>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</si>
  <si>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</si>
  <si>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</si>
  <si>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</si>
  <si>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</si>
  <si>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</si>
  <si>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</si>
  <si>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</si>
  <si>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</si>
  <si>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</si>
  <si>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</si>
  <si>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</si>
  <si>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</si>
  <si>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</si>
  <si>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</si>
  <si>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</si>
  <si>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</si>
  <si>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</si>
  <si>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</si>
  <si>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</si>
  <si>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</si>
  <si>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</si>
  <si>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</si>
  <si>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</si>
  <si>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</si>
  <si>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</si>
  <si>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</si>
  <si>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</si>
  <si>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</si>
  <si>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</si>
  <si>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</si>
  <si>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</si>
  <si>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</si>
  <si>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</si>
  <si>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</si>
  <si>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</si>
  <si>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</si>
  <si>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</si>
  <si>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</si>
  <si>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</si>
  <si>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</si>
  <si>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</si>
  <si>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</si>
  <si>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</si>
  <si>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</si>
  <si>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</si>
  <si>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</si>
  <si>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</si>
  <si>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</si>
  <si>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</si>
  <si>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</si>
  <si>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</si>
  <si>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</si>
  <si>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</si>
  <si>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</si>
  <si>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</si>
  <si>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</si>
  <si>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</si>
  <si>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</si>
  <si>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</si>
  <si>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</si>
  <si>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</si>
  <si>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</si>
  <si>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</si>
  <si>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</si>
  <si>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</si>
  <si>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</si>
  <si>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</si>
  <si>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</si>
  <si>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</si>
  <si>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</si>
  <si>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</si>
  <si>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</si>
  <si>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</si>
  <si>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</si>
  <si>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</si>
  <si>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</si>
  <si>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</si>
  <si>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</si>
  <si>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</si>
  <si>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</si>
  <si>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</si>
  <si>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</si>
  <si>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</si>
  <si>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</si>
  <si>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</si>
  <si>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</si>
  <si>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</si>
  <si>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</si>
  <si>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</si>
  <si>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</si>
  <si>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</si>
  <si>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</si>
  <si>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</si>
  <si>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</si>
  <si>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</si>
  <si>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</si>
  <si>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</si>
  <si>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</si>
  <si>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</si>
  <si>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</si>
  <si>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</si>
  <si>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</si>
  <si>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</si>
  <si>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</si>
  <si>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</si>
  <si>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</si>
  <si>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</si>
  <si>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</si>
  <si>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</si>
  <si>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</si>
  <si>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</si>
  <si>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</si>
  <si>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</si>
  <si>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</si>
  <si>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</si>
  <si>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</si>
  <si>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</si>
  <si>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</si>
  <si>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</si>
  <si>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</si>
  <si>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</si>
  <si>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</si>
  <si>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</si>
  <si>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</si>
  <si>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</si>
  <si>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</si>
  <si>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</si>
  <si>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</si>
  <si>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</si>
  <si>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</si>
  <si>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</si>
  <si>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</si>
  <si>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</si>
  <si>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</si>
  <si>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</si>
  <si>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</si>
  <si>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</si>
  <si>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</si>
  <si>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</si>
  <si>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</si>
  <si>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</si>
  <si>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</si>
  <si>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</si>
  <si>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</si>
  <si>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</si>
  <si>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</si>
  <si>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</si>
  <si>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</si>
  <si>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</si>
  <si>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</si>
  <si>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</si>
  <si>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</si>
  <si>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</si>
  <si>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</si>
  <si>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</si>
  <si>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</si>
  <si>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</si>
  <si>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</si>
  <si>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</si>
  <si>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</si>
  <si>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</si>
  <si>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</si>
  <si>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</si>
  <si>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</si>
  <si>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</si>
  <si>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</si>
  <si>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</si>
  <si>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</si>
  <si>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</si>
  <si>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</si>
  <si>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</si>
  <si>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</si>
  <si>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</si>
  <si>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</si>
  <si>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</si>
  <si>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</si>
  <si>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</si>
  <si>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</si>
  <si>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</si>
  <si>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</si>
  <si>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</si>
  <si>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</si>
  <si>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</si>
  <si>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</si>
  <si>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</si>
  <si>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</si>
  <si>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</si>
  <si>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</si>
  <si>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</si>
  <si>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</si>
  <si>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</si>
  <si>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</si>
  <si>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</si>
  <si>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</si>
  <si>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</si>
  <si>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</si>
  <si>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</si>
  <si>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</si>
  <si>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</si>
  <si>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</si>
  <si>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</si>
  <si>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</si>
  <si>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</si>
  <si>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</si>
  <si>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</si>
  <si>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</si>
  <si>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</si>
  <si>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</si>
  <si>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</si>
  <si>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</si>
  <si>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</si>
  <si>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</si>
  <si>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</si>
  <si>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</si>
  <si>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</si>
  <si>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</si>
  <si>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</si>
  <si>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</si>
  <si>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</si>
  <si>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</si>
  <si>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</si>
  <si>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</si>
  <si>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</si>
  <si>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</si>
  <si>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</si>
  <si>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</si>
  <si>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</si>
  <si>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</si>
  <si>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</si>
  <si>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</si>
  <si>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</si>
  <si>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</si>
  <si>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</si>
  <si>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</si>
  <si>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</si>
  <si>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</si>
  <si>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</si>
  <si>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</si>
  <si>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</si>
  <si>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</si>
  <si>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</si>
  <si>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</si>
  <si>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</si>
  <si>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</si>
  <si>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</si>
  <si>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</si>
  <si>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</si>
  <si>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</si>
  <si>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</si>
  <si>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</si>
  <si>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</si>
  <si>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</si>
  <si>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</si>
  <si>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</si>
  <si>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</si>
  <si>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</si>
  <si>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</si>
  <si>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</si>
  <si>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</si>
  <si>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</si>
  <si>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</si>
  <si>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</si>
  <si>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</si>
  <si>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</si>
  <si>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</si>
  <si>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</si>
  <si>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</si>
  <si>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</si>
  <si>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</si>
  <si>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</si>
  <si>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</si>
  <si>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</si>
  <si>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</si>
  <si>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</si>
  <si>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</si>
  <si>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</si>
  <si>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</si>
  <si>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</si>
  <si>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</si>
  <si>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</si>
  <si>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</si>
  <si>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</si>
  <si>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</si>
  <si>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</si>
  <si>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</si>
  <si>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</si>
  <si>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</si>
  <si>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</si>
  <si>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</si>
  <si>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</si>
  <si>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</si>
  <si>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</si>
  <si>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</si>
  <si>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</si>
  <si>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</si>
  <si>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</si>
  <si>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</si>
  <si>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</si>
  <si>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</si>
  <si>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</si>
  <si>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</si>
  <si>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</si>
  <si>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</si>
  <si>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</si>
  <si>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</si>
  <si>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</si>
  <si>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</si>
  <si>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</si>
  <si>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</si>
  <si>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</si>
  <si>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</si>
  <si>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</si>
  <si>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</si>
  <si>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</si>
  <si>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</si>
  <si>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</si>
  <si>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</si>
  <si>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</si>
  <si>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</si>
  <si>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</si>
  <si>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</si>
  <si>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</si>
  <si>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</si>
  <si>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</si>
  <si>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</si>
  <si>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</si>
  <si>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</si>
  <si>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</si>
  <si>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</si>
  <si>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</si>
  <si>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</si>
  <si>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</si>
  <si>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</si>
  <si>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</si>
  <si>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</si>
  <si>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</si>
  <si>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</si>
  <si>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</si>
  <si>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</si>
  <si>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</si>
  <si>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</si>
  <si>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</si>
  <si>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</si>
  <si>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</si>
  <si>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</si>
  <si>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</si>
  <si>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</si>
  <si>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</si>
  <si>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</si>
  <si>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</si>
  <si>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</si>
  <si>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</si>
  <si>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</si>
  <si>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</si>
  <si>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</si>
  <si>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</si>
  <si>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</si>
  <si>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</si>
  <si>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</si>
  <si>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</si>
  <si>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</si>
  <si>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</si>
  <si>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</si>
  <si>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</si>
  <si>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</si>
  <si>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</si>
  <si>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</si>
  <si>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</si>
  <si>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</si>
  <si>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</si>
  <si>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</si>
  <si>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</si>
  <si>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</si>
  <si>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</si>
  <si>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</si>
  <si>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</si>
  <si>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</si>
  <si>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</si>
  <si>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</si>
  <si>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</si>
  <si>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</si>
  <si>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</si>
  <si>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</si>
  <si>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</si>
  <si>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</si>
  <si>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</si>
  <si>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</si>
  <si>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</si>
  <si>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</si>
  <si>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</si>
  <si>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</si>
  <si>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</si>
  <si>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</si>
  <si>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</si>
  <si>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</si>
  <si>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</si>
  <si>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</si>
  <si>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</si>
  <si>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</si>
  <si>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</si>
  <si>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</si>
  <si>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</si>
  <si>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</si>
  <si>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</si>
  <si>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</si>
  <si>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</si>
  <si>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</si>
  <si>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</si>
  <si>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</si>
  <si>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</si>
  <si>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</si>
  <si>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</si>
  <si>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</si>
  <si>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</si>
  <si>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</si>
  <si>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</si>
  <si>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</si>
  <si>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</si>
  <si>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</si>
  <si>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</si>
  <si>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</si>
  <si>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</si>
  <si>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</si>
  <si>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</si>
  <si>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</si>
  <si>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</si>
  <si>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</si>
  <si>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</si>
  <si>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</si>
  <si>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</si>
  <si>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</si>
  <si>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</si>
  <si>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</si>
  <si>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</si>
  <si>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</si>
  <si>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</si>
  <si>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</si>
  <si>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</si>
  <si>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</si>
  <si>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</si>
  <si>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</si>
  <si>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</si>
  <si>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</si>
  <si>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</si>
  <si>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</si>
  <si>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</si>
  <si>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</si>
  <si>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</si>
  <si>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</si>
  <si>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</si>
  <si>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</si>
  <si>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</si>
  <si>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</si>
  <si>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</si>
  <si>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</si>
  <si>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</si>
  <si>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</si>
  <si>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</si>
  <si>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</si>
  <si>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</si>
  <si>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</si>
  <si>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</si>
  <si>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</si>
  <si>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</si>
  <si>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</si>
  <si>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</si>
  <si>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</si>
  <si>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</si>
  <si>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</si>
  <si>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</si>
  <si>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</si>
  <si>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</si>
  <si>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</si>
  <si>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</si>
  <si>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</si>
  <si>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</si>
  <si>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</si>
  <si>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</si>
  <si>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</si>
  <si>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</si>
  <si>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</si>
  <si>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</si>
  <si>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</si>
  <si>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</si>
  <si>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</si>
  <si>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</si>
  <si>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</si>
  <si>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</si>
  <si>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</si>
  <si>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</si>
  <si>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</si>
  <si>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</si>
  <si>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</si>
  <si>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</si>
  <si>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</si>
  <si>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</si>
  <si>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</si>
  <si>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</si>
  <si>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</si>
  <si>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</si>
  <si>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</si>
  <si>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</si>
  <si>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</si>
  <si>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</si>
  <si>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</si>
  <si>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</si>
  <si>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</si>
  <si>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</si>
  <si>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</si>
  <si>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</si>
  <si>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</si>
  <si>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</si>
  <si>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</si>
  <si>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</si>
  <si>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</si>
  <si>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</si>
  <si>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</si>
  <si>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</si>
  <si>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</si>
  <si>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</si>
  <si>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</si>
  <si>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</si>
  <si>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</si>
  <si>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</si>
  <si>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</si>
  <si>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</si>
  <si>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</si>
  <si>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</si>
  <si>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</si>
  <si>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</si>
  <si>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</si>
  <si>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</si>
  <si>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</si>
  <si>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</si>
  <si>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</si>
  <si>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</si>
  <si>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</si>
  <si>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</si>
  <si>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</si>
  <si>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</si>
  <si>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</si>
  <si>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</si>
  <si>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</si>
  <si>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</si>
  <si>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</si>
  <si>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</si>
  <si>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</si>
  <si>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</si>
  <si>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</si>
  <si>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</si>
  <si>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</si>
  <si>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</si>
  <si>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</si>
  <si>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</si>
  <si>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</si>
  <si>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</si>
  <si>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</si>
  <si>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</si>
  <si>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</si>
  <si>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</si>
  <si>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</si>
  <si>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</si>
  <si>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</si>
  <si>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</si>
  <si>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</si>
  <si>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</si>
  <si>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</si>
  <si>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</si>
  <si>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</si>
  <si>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</si>
  <si>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</si>
  <si>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</si>
  <si>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</si>
  <si>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</si>
  <si>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</si>
  <si>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</si>
  <si>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</si>
  <si>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</si>
  <si>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</si>
  <si>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</si>
  <si>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</si>
  <si>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</si>
  <si>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</si>
  <si>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</si>
  <si>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</si>
  <si>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</si>
  <si>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</si>
  <si>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</si>
  <si>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</si>
  <si>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</si>
  <si>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</si>
  <si>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</si>
  <si>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</si>
  <si>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</si>
  <si>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</si>
  <si>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</si>
  <si>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</si>
  <si>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</si>
  <si>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</si>
  <si>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</si>
  <si>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</si>
  <si>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</si>
  <si>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</si>
  <si>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</si>
  <si>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</si>
  <si>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</si>
  <si>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</si>
  <si>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</si>
  <si>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</si>
  <si>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</si>
  <si>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</si>
  <si>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</si>
  <si>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</si>
  <si>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</si>
  <si>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</si>
  <si>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</si>
  <si>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</si>
  <si>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</si>
  <si>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</si>
  <si>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</si>
  <si>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</si>
  <si>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</si>
  <si>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</si>
  <si>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</si>
  <si>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</si>
  <si>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</si>
  <si>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</si>
  <si>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</si>
  <si>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</si>
  <si>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</si>
  <si>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</si>
  <si>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</si>
  <si>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</si>
  <si>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</si>
  <si>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</si>
  <si>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</si>
  <si>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</si>
  <si>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</si>
  <si>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</si>
  <si>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</si>
  <si>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</si>
  <si>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</si>
  <si>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</si>
  <si>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</si>
  <si>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</si>
  <si>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</si>
  <si>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</si>
  <si>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</si>
  <si>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</si>
  <si>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</si>
  <si>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</si>
  <si>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</si>
  <si>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</si>
  <si>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</si>
  <si>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</si>
  <si>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</si>
  <si>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</si>
  <si>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</si>
  <si>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</si>
  <si>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</si>
  <si>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</si>
  <si>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</si>
  <si>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</si>
  <si>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</si>
  <si>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</si>
  <si>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</si>
  <si>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</si>
  <si>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</si>
  <si>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</si>
  <si>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</si>
  <si>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</si>
  <si>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</si>
  <si>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</si>
  <si>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</si>
  <si>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</si>
  <si>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</si>
  <si>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</si>
  <si>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</si>
  <si>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</si>
  <si>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</si>
  <si>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</si>
  <si>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</si>
  <si>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</si>
  <si>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</si>
  <si>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</si>
  <si>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</si>
  <si>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</si>
  <si>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</si>
  <si>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</si>
  <si>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</si>
  <si>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</si>
  <si>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</si>
  <si>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</si>
  <si>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</si>
  <si>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</si>
  <si>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</si>
  <si>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</si>
  <si>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</si>
  <si>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</si>
  <si>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</si>
  <si>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</si>
  <si>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</si>
  <si>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</si>
  <si>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</si>
  <si>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</si>
  <si>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</si>
  <si>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</si>
  <si>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</si>
  <si>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</si>
  <si>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</si>
  <si>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</si>
  <si>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</si>
  <si>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</si>
  <si>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</si>
  <si>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</si>
  <si>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</si>
  <si>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</si>
  <si>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</si>
  <si>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</si>
  <si>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</si>
  <si>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</si>
  <si>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</si>
  <si>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</si>
  <si>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</si>
  <si>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</si>
  <si>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</si>
  <si>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</si>
  <si>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</si>
  <si>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</si>
  <si>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</si>
  <si>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</si>
  <si>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</si>
  <si>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</si>
  <si>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</si>
  <si>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</si>
  <si>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</si>
  <si>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</si>
  <si>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</si>
  <si>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</si>
  <si>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</si>
  <si>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</si>
  <si>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</si>
  <si>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</si>
  <si>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</si>
  <si>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</si>
  <si>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</si>
  <si>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</si>
  <si>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</si>
  <si>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</si>
  <si>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</si>
  <si>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</si>
  <si>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</si>
  <si>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</si>
  <si>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</si>
  <si>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</si>
  <si>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</si>
  <si>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</si>
  <si>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</si>
  <si>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</si>
  <si>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</si>
  <si>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</si>
  <si>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</si>
  <si>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</si>
  <si>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</si>
  <si>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</si>
  <si>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</si>
  <si>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</si>
  <si>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</si>
  <si>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</si>
  <si>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</si>
  <si>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</si>
  <si>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</si>
  <si>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</si>
  <si>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</si>
  <si>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</si>
  <si>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</si>
  <si>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</si>
  <si>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</si>
  <si>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</si>
  <si>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</si>
  <si>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</si>
  <si>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</si>
  <si>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</si>
  <si>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</si>
  <si>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</si>
  <si>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</si>
  <si>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</si>
  <si>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</si>
  <si>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</si>
  <si>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</si>
  <si>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</si>
  <si>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</si>
  <si>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</si>
  <si>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</si>
  <si>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</si>
  <si>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</si>
  <si>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</si>
  <si>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</si>
  <si>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</si>
  <si>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</si>
  <si>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</si>
  <si>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</si>
  <si>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</si>
  <si>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</si>
  <si>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</si>
  <si>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</si>
  <si>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</si>
  <si>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</si>
  <si>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</si>
  <si>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</si>
  <si>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</si>
  <si>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</si>
  <si>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</si>
  <si>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</si>
  <si>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</si>
  <si>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</si>
  <si>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</si>
  <si>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</si>
  <si>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</si>
  <si>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</si>
  <si>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</si>
  <si>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</si>
  <si>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</si>
  <si>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</si>
  <si>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</si>
  <si>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</si>
  <si>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</si>
  <si>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</si>
  <si>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</si>
  <si>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</si>
  <si>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</si>
  <si>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</si>
  <si>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</si>
  <si>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</si>
  <si>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</si>
  <si>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</si>
  <si>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</si>
  <si>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</si>
  <si>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</si>
  <si>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</si>
  <si>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</si>
  <si>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</si>
  <si>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</si>
  <si>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</si>
  <si>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</si>
  <si>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</si>
  <si>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</si>
  <si>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</si>
  <si>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</si>
  <si>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</si>
  <si>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</si>
  <si>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</si>
  <si>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</si>
  <si>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</si>
  <si>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</si>
  <si>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</si>
  <si>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</si>
  <si>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</si>
  <si>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</si>
  <si>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</si>
  <si>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</si>
  <si>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</si>
  <si>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</si>
  <si>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</si>
  <si>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</si>
  <si>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</si>
  <si>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</si>
  <si>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</si>
  <si>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</si>
  <si>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</si>
  <si>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</si>
  <si>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</si>
  <si>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</si>
  <si>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</si>
  <si>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</si>
  <si>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</si>
  <si>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</si>
  <si>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</si>
  <si>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</si>
  <si>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</si>
  <si>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</si>
  <si>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</si>
  <si>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</si>
  <si>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</si>
  <si>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</si>
  <si>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</si>
  <si>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</si>
  <si>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</si>
  <si>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</si>
  <si>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</si>
  <si>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</si>
  <si>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</si>
  <si>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</si>
  <si>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</si>
  <si>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</si>
  <si>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</si>
  <si>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</si>
  <si>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</si>
  <si>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</si>
  <si>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</si>
  <si>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</si>
  <si>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</si>
  <si>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</si>
  <si>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</si>
  <si>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</si>
  <si>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</si>
  <si>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</si>
  <si>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</si>
  <si>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</si>
  <si>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</si>
  <si>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</si>
  <si>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</si>
  <si>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</si>
  <si>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</si>
  <si>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</si>
  <si>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</si>
  <si>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</si>
  <si>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</si>
  <si>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</si>
  <si>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</si>
  <si>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</si>
  <si>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</si>
  <si>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</si>
  <si>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</si>
  <si>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</si>
  <si>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</si>
  <si>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</si>
  <si>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</si>
  <si>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</si>
  <si>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</si>
  <si>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</si>
  <si>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</si>
  <si>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</si>
  <si>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</si>
  <si>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</si>
  <si>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</si>
  <si>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</si>
  <si>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</si>
  <si>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</si>
  <si>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</si>
  <si>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</si>
  <si>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</si>
  <si>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</si>
  <si>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</si>
  <si>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</si>
  <si>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</si>
  <si>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</si>
  <si>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</si>
  <si>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</si>
  <si>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</si>
  <si>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</si>
  <si>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</si>
  <si>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</si>
  <si>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</si>
  <si>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</si>
  <si>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</si>
  <si>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</si>
  <si>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</si>
  <si>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</si>
  <si>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</si>
  <si>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</si>
  <si>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</si>
  <si>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</si>
  <si>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</si>
  <si>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</si>
  <si>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</si>
  <si>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</si>
  <si>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</si>
  <si>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</si>
  <si>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</si>
  <si>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</si>
  <si>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</si>
  <si>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</si>
  <si>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</si>
  <si>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</si>
  <si>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</si>
  <si>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</si>
  <si>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</si>
  <si>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</si>
  <si>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</si>
  <si>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</si>
  <si>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</si>
  <si>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</si>
  <si>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</si>
  <si>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</si>
  <si>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</si>
  <si>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</si>
  <si>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</si>
  <si>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</si>
  <si>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</si>
  <si>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</si>
  <si>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</si>
  <si>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</si>
  <si>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</si>
  <si>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</si>
  <si>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</si>
  <si>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</si>
  <si>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</si>
  <si>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</si>
  <si>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</si>
  <si>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</si>
  <si>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</si>
  <si>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</si>
  <si>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</si>
  <si>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</si>
  <si>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</si>
  <si>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</si>
  <si>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</si>
  <si>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</si>
  <si>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</si>
  <si>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</si>
  <si>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</si>
  <si>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</si>
  <si>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</si>
  <si>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</si>
  <si>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</si>
  <si>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</si>
  <si>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</si>
  <si>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</si>
  <si>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</si>
  <si>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</si>
  <si>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</si>
  <si>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</si>
  <si>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</si>
  <si>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</si>
  <si>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</si>
  <si>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</si>
  <si>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</si>
  <si>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</si>
  <si>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</si>
  <si>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</si>
  <si>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</si>
  <si>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</si>
  <si>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</si>
  <si>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</si>
  <si>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</si>
  <si>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</si>
  <si>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</si>
  <si>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</si>
  <si>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</si>
  <si>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</si>
  <si>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</si>
  <si>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</si>
  <si>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</si>
  <si>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</si>
  <si>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</si>
  <si>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</si>
  <si>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</si>
  <si>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</si>
  <si>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</si>
  <si>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</si>
  <si>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</si>
  <si>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</si>
  <si>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</si>
  <si>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</si>
  <si>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</si>
  <si>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</si>
  <si>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</si>
  <si>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</si>
  <si>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</si>
  <si>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</si>
  <si>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</si>
  <si>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</si>
  <si>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</si>
  <si>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</si>
  <si>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</si>
  <si>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</si>
  <si>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</si>
  <si>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</si>
  <si>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</si>
  <si>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</si>
  <si>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</si>
  <si>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</si>
  <si>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</si>
  <si>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</si>
  <si>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</si>
  <si>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</si>
  <si>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</si>
  <si>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</si>
  <si>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</si>
  <si>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</si>
  <si>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</si>
  <si>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</si>
  <si>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</si>
  <si>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</si>
  <si>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</si>
  <si>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</si>
  <si>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</si>
  <si>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</si>
  <si>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</si>
  <si>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</si>
  <si>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</si>
  <si>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</si>
  <si>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</si>
  <si>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</si>
  <si>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</si>
  <si>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</si>
  <si>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</si>
  <si>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</si>
  <si>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</si>
  <si>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</si>
  <si>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</si>
  <si>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</si>
  <si>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</si>
  <si>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</si>
  <si>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</si>
  <si>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</si>
  <si>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</si>
  <si>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</si>
  <si>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</si>
  <si>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</si>
  <si>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</si>
  <si>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</si>
  <si>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</si>
  <si>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</si>
  <si>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</si>
  <si>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</si>
  <si>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</si>
  <si>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</si>
  <si>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</si>
  <si>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</si>
  <si>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</si>
  <si>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</si>
  <si>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</si>
  <si>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</si>
  <si>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</si>
  <si>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</si>
  <si>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</si>
  <si>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</si>
  <si>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</si>
  <si>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</si>
  <si>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</si>
  <si>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</si>
  <si>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</si>
  <si>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</si>
  <si>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</si>
  <si>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</si>
  <si>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</si>
  <si>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</si>
  <si>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</si>
  <si>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</si>
  <si>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</si>
  <si>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</si>
  <si>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</si>
  <si>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</si>
  <si>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</si>
  <si>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</si>
  <si>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</si>
  <si>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</si>
  <si>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</si>
  <si>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</si>
  <si>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</si>
  <si>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</si>
  <si>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</si>
  <si>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</si>
  <si>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</si>
  <si>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</si>
  <si>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</si>
  <si>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</si>
  <si>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</si>
  <si>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</si>
  <si>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</si>
  <si>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</si>
  <si>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</si>
  <si>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</si>
  <si>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</si>
  <si>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</si>
  <si>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</si>
  <si>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</si>
  <si>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</si>
  <si>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</si>
  <si>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</si>
  <si>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</si>
  <si>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</si>
  <si>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</si>
  <si>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</si>
  <si>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</si>
  <si>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</si>
  <si>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</si>
  <si>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</si>
  <si>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</si>
  <si>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</si>
  <si>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</si>
  <si>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</si>
  <si>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</si>
  <si>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</si>
  <si>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</si>
  <si>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</si>
  <si>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</si>
  <si>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</si>
  <si>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</si>
  <si>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</si>
  <si>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</si>
  <si>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</si>
  <si>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</si>
  <si>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</si>
  <si>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</si>
  <si>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</si>
  <si>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</si>
  <si>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</si>
  <si>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</si>
  <si>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</si>
  <si>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</si>
  <si>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</si>
  <si>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</si>
  <si>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</si>
  <si>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</si>
  <si>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</si>
  <si>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</si>
  <si>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</si>
  <si>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</si>
  <si>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</si>
  <si>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</si>
  <si>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</si>
  <si>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</si>
  <si>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</si>
  <si>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</si>
  <si>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</si>
  <si>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</si>
  <si>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</si>
  <si>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</si>
  <si>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</si>
  <si>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</si>
  <si>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</si>
  <si>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</si>
  <si>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</si>
  <si>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</si>
  <si>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</si>
  <si>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</si>
  <si>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</si>
  <si>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</si>
  <si>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</si>
  <si>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</si>
  <si>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</si>
  <si>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</si>
  <si>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</si>
  <si>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</si>
  <si>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</si>
  <si>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</si>
  <si>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</si>
  <si>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</si>
  <si>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</si>
  <si>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</si>
  <si>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</si>
  <si>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</si>
  <si>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</si>
  <si>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</si>
  <si>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</si>
  <si>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</si>
  <si>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</si>
  <si>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</si>
  <si>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</si>
  <si>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</si>
  <si>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</si>
  <si>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</si>
  <si>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</si>
  <si>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</si>
  <si>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</si>
  <si>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</si>
  <si>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</si>
  <si>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</si>
  <si>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</si>
  <si>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</si>
  <si>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</si>
  <si>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</si>
  <si>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</si>
  <si>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</si>
  <si>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</si>
  <si>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</si>
  <si>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</si>
  <si>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</si>
  <si>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</si>
  <si>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</si>
  <si>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</si>
  <si>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</si>
  <si>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</si>
  <si>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</si>
  <si>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</si>
  <si>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</si>
  <si>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</si>
  <si>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</si>
  <si>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</si>
  <si>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</si>
  <si>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</si>
  <si>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</si>
  <si>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</si>
  <si>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</si>
  <si>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</si>
  <si>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</si>
  <si>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</si>
  <si>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</si>
  <si>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</si>
  <si>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</si>
  <si>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</si>
  <si>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</si>
  <si>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</si>
  <si>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</si>
  <si>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</si>
  <si>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</si>
  <si>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</si>
  <si>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</si>
  <si>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</si>
  <si>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</si>
  <si>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</si>
  <si>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</si>
  <si>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</si>
  <si>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</si>
  <si>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</si>
  <si>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</si>
  <si>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</si>
  <si>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</si>
  <si>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</si>
  <si>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</si>
  <si>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</si>
  <si>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</si>
  <si>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</si>
  <si>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</si>
  <si>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</si>
  <si>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</si>
  <si>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</si>
  <si>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</si>
  <si>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</si>
  <si>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</si>
  <si>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</si>
  <si>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</si>
  <si>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</si>
  <si>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</si>
  <si>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</si>
  <si>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</si>
  <si>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</si>
  <si>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</si>
  <si>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</si>
  <si>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</si>
  <si>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</si>
  <si>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</si>
  <si>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</si>
  <si>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</si>
  <si>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</si>
  <si>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</si>
  <si>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</si>
  <si>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</si>
  <si>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</si>
  <si>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</si>
  <si>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</si>
  <si>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</si>
  <si>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</si>
  <si>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</si>
  <si>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</si>
  <si>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</si>
  <si>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</si>
  <si>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</si>
  <si>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</si>
  <si>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</si>
  <si>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</si>
  <si>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</si>
  <si>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</si>
  <si>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</si>
  <si>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</si>
  <si>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</si>
  <si>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</si>
  <si>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</si>
  <si>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</si>
  <si>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</si>
  <si>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</si>
  <si>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</si>
  <si>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</si>
  <si>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</si>
  <si>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</si>
  <si>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</si>
  <si>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</si>
  <si>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</si>
  <si>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</si>
  <si>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</si>
  <si>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</si>
  <si>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</si>
  <si>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</si>
  <si>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</si>
  <si>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</si>
  <si>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</si>
  <si>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</si>
  <si>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</si>
  <si>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</si>
  <si>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</si>
  <si>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</si>
  <si>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</si>
  <si>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</si>
  <si>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</si>
  <si>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</si>
  <si>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</si>
  <si>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</si>
  <si>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</si>
  <si>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</si>
  <si>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</si>
  <si>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</si>
  <si>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</si>
  <si>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</si>
  <si>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</si>
  <si>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</si>
  <si>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</si>
  <si>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</si>
  <si>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</si>
  <si>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</si>
  <si>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</si>
  <si>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</si>
  <si>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</si>
  <si>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</si>
  <si>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</si>
  <si>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</si>
  <si>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</si>
  <si>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</si>
  <si>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</si>
  <si>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</si>
  <si>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</si>
  <si>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</si>
  <si>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</si>
  <si>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</si>
  <si>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</si>
  <si>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</si>
  <si>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</si>
  <si>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</si>
  <si>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</si>
  <si>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</si>
  <si>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</si>
  <si>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</si>
  <si>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</si>
  <si>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</si>
  <si>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</si>
  <si>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</si>
  <si>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</si>
  <si>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</si>
  <si>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</si>
  <si>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</si>
  <si>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</si>
  <si>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</si>
  <si>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</si>
  <si>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</si>
  <si>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</si>
  <si>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</si>
  <si>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</si>
  <si>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</si>
  <si>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</si>
  <si>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</si>
  <si>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</si>
  <si>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</si>
  <si>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</si>
  <si>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</si>
  <si>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</si>
  <si>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</si>
  <si>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</si>
  <si>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</si>
  <si>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</si>
  <si>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</si>
  <si>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</si>
  <si>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</si>
  <si>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</si>
  <si>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</si>
  <si>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</si>
  <si>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</si>
  <si>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</si>
  <si>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</si>
  <si>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</si>
  <si>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</si>
  <si>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</si>
  <si>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</si>
  <si>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</si>
  <si>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</si>
  <si>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</si>
  <si>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</si>
  <si>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</si>
  <si>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</si>
  <si>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</si>
  <si>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</si>
  <si>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</si>
  <si>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</si>
  <si>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</si>
  <si>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</si>
  <si>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</si>
  <si>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</si>
  <si>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</si>
  <si>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</si>
  <si>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</si>
  <si>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</si>
  <si>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</si>
  <si>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</si>
  <si>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</si>
  <si>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</si>
  <si>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</si>
  <si>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</si>
  <si>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</si>
  <si>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</si>
  <si>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</si>
  <si>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</si>
  <si>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</si>
  <si>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</si>
  <si>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</si>
  <si>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</si>
  <si>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</si>
  <si>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</si>
  <si>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</si>
  <si>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</si>
  <si>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</si>
  <si>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</si>
  <si>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</si>
  <si>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</si>
  <si>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</si>
  <si>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</si>
  <si>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</si>
  <si>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</si>
  <si>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</si>
  <si>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</si>
  <si>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</si>
  <si>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</si>
  <si>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</si>
  <si>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</si>
  <si>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</si>
  <si>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</si>
  <si>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</si>
  <si>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</si>
  <si>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</si>
  <si>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</si>
  <si>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</si>
  <si>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</si>
  <si>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</si>
  <si>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</si>
  <si>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</si>
  <si>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</si>
  <si>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</si>
  <si>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</si>
  <si>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</si>
  <si>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</si>
  <si>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</si>
  <si>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</si>
  <si>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</si>
  <si>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</si>
  <si>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</si>
  <si>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</si>
  <si>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</si>
  <si>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</si>
  <si>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</si>
  <si>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</si>
  <si>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</si>
  <si>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</si>
  <si>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</si>
  <si>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</si>
  <si>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</si>
  <si>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</si>
  <si>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</si>
  <si>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</si>
  <si>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</si>
  <si>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</si>
  <si>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</si>
  <si>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</si>
  <si>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</si>
  <si>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</si>
  <si>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</si>
  <si>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</si>
  <si>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</si>
  <si>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</si>
  <si>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</si>
  <si>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</si>
  <si>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</si>
  <si>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</si>
  <si>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</si>
  <si>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</si>
  <si>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</si>
  <si>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</si>
  <si>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</si>
  <si>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</si>
  <si>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</si>
  <si>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</si>
  <si>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</si>
  <si>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</si>
  <si>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</si>
  <si>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</si>
  <si>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</si>
  <si>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</si>
  <si>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</si>
  <si>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</si>
  <si>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</si>
  <si>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</si>
  <si>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</si>
  <si>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</si>
  <si>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</si>
  <si>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</si>
  <si>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</si>
  <si>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</si>
  <si>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</si>
  <si>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</si>
  <si>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</si>
  <si>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</si>
  <si>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</si>
  <si>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</si>
  <si>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</si>
  <si>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</si>
  <si>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</si>
  <si>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</si>
  <si>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</si>
  <si>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</si>
  <si>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</si>
  <si>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</si>
  <si>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</si>
  <si>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</si>
  <si>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</si>
  <si>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</si>
  <si>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</si>
  <si>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</si>
  <si>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</si>
  <si>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</si>
  <si>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</si>
  <si>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</si>
  <si>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</si>
  <si>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</si>
  <si>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</si>
  <si>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</si>
  <si>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</si>
  <si>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</si>
  <si>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</si>
  <si>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</si>
  <si>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</si>
  <si>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</si>
  <si>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</si>
  <si>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</si>
  <si>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</si>
  <si>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</si>
  <si>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</si>
  <si>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</si>
  <si>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</si>
  <si>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</si>
  <si>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</si>
  <si>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</si>
  <si>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</si>
  <si>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</si>
  <si>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</si>
  <si>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</si>
  <si>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</si>
  <si>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</si>
  <si>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</si>
  <si>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</si>
  <si>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</si>
  <si>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</si>
  <si>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</si>
  <si>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</si>
  <si>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</si>
  <si>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</si>
  <si>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</si>
  <si>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</si>
  <si>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</si>
  <si>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</si>
  <si>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</si>
  <si>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</si>
  <si>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</si>
  <si>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</si>
  <si>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</si>
  <si>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</si>
  <si>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</si>
  <si>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</si>
  <si>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</si>
  <si>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</si>
  <si>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</si>
  <si>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</si>
  <si>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</si>
  <si>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</si>
  <si>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</si>
  <si>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</si>
  <si>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</si>
  <si>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</si>
  <si>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</si>
  <si>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</si>
  <si>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</si>
  <si>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</si>
  <si>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</si>
  <si>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</si>
  <si>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</si>
  <si>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</si>
  <si>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</si>
  <si>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</si>
  <si>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</si>
  <si>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</si>
  <si>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</si>
  <si>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</si>
  <si>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</si>
  <si>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</si>
  <si>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</si>
  <si>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</si>
  <si>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</si>
  <si>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</si>
  <si>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</si>
  <si>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</si>
  <si>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</si>
  <si>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</si>
  <si>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</si>
  <si>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</si>
  <si>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</si>
  <si>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</si>
  <si>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</si>
  <si>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</si>
  <si>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</si>
  <si>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</si>
  <si>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</si>
  <si>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</si>
  <si>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</si>
  <si>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</si>
  <si>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</si>
  <si>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</si>
  <si>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</si>
  <si>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</si>
  <si>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</si>
  <si>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</si>
  <si>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</si>
  <si>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</si>
  <si>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</si>
  <si>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</si>
  <si>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</si>
  <si>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</si>
  <si>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</si>
  <si>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</si>
  <si>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</si>
  <si>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</si>
  <si>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</si>
  <si>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</si>
  <si>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</si>
  <si>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</si>
  <si>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</si>
  <si>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</si>
  <si>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</si>
  <si>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</si>
  <si>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</si>
  <si>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</si>
  <si>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</si>
  <si>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</si>
  <si>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</si>
  <si>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</si>
  <si>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</si>
  <si>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</si>
  <si>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</si>
  <si>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</si>
  <si>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</si>
  <si>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</si>
  <si>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</si>
  <si>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</si>
  <si>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</si>
  <si>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</si>
  <si>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</si>
  <si>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</si>
  <si>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</si>
  <si>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</si>
  <si>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</si>
  <si>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</si>
  <si>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</si>
  <si>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</si>
  <si>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</si>
  <si>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</si>
  <si>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</si>
  <si>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</si>
  <si>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</si>
  <si>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</si>
  <si>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</si>
  <si>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</si>
  <si>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</si>
  <si>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</si>
  <si>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</si>
  <si>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</si>
  <si>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</si>
  <si>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</si>
  <si>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</si>
  <si>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</si>
  <si>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</si>
  <si>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</si>
  <si>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</si>
  <si>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</si>
  <si>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</si>
  <si>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</si>
  <si>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</si>
  <si>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</si>
  <si>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</si>
  <si>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</si>
  <si>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</si>
  <si>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</si>
  <si>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</si>
  <si>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</si>
  <si>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</si>
  <si>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</si>
  <si>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</si>
  <si>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</si>
  <si>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</si>
  <si>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</si>
  <si>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</si>
  <si>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</si>
  <si>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</si>
  <si>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</si>
  <si>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</si>
  <si>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</si>
  <si>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</si>
  <si>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</si>
  <si>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</si>
  <si>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</si>
  <si>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</si>
  <si>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</si>
  <si>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</si>
  <si>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</si>
  <si>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</si>
  <si>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</si>
  <si>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</si>
  <si>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</si>
  <si>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</si>
  <si>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</si>
  <si>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</si>
  <si>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</si>
  <si>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</si>
  <si>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</si>
  <si>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</si>
  <si>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</si>
  <si>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</si>
  <si>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</si>
  <si>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</si>
  <si>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</si>
  <si>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</si>
  <si>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</si>
  <si>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</si>
  <si>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</si>
  <si>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</si>
  <si>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</si>
  <si>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</si>
  <si>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</si>
  <si>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</si>
  <si>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</si>
  <si>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</si>
  <si>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</si>
  <si>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</si>
  <si>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</si>
  <si>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</si>
  <si>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</si>
  <si>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</si>
  <si>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</si>
  <si>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</si>
  <si>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</si>
  <si>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</si>
  <si>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</si>
  <si>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</si>
  <si>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</si>
  <si>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</si>
  <si>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</si>
  <si>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</si>
  <si>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</si>
  <si>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</si>
  <si>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</si>
  <si>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</si>
  <si>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</si>
  <si>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</si>
  <si>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</si>
  <si>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</si>
  <si>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</si>
  <si>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</si>
  <si>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</si>
  <si>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</si>
  <si>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</si>
  <si>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</si>
  <si>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</si>
  <si>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</si>
  <si>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</si>
  <si>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</si>
  <si>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</si>
  <si>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</si>
  <si>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</si>
  <si>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</si>
  <si>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</si>
  <si>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</si>
  <si>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</si>
  <si>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</si>
  <si>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</si>
  <si>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</si>
  <si>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</si>
  <si>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</si>
  <si>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</si>
  <si>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</si>
  <si>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</si>
  <si>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</si>
  <si>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</si>
  <si>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</si>
  <si>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</si>
  <si>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</si>
  <si>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</si>
  <si>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</si>
  <si>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</si>
  <si>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</si>
  <si>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</si>
  <si>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</si>
  <si>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</si>
  <si>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</si>
  <si>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</si>
  <si>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</si>
  <si>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</si>
  <si>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</si>
  <si>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</si>
  <si>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</si>
  <si>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</si>
  <si>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</si>
  <si>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</si>
  <si>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</si>
  <si>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</si>
  <si>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</si>
  <si>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</si>
  <si>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</si>
  <si>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</si>
  <si>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</si>
  <si>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</si>
  <si>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</si>
  <si>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</si>
  <si>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</si>
  <si>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</si>
  <si>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</si>
  <si>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</si>
  <si>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</si>
  <si>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</si>
  <si>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</si>
  <si>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</si>
  <si>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</si>
  <si>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</si>
  <si>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</si>
  <si>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</si>
  <si>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</si>
  <si>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</si>
  <si>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</si>
  <si>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</si>
  <si>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</si>
  <si>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</si>
  <si>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</si>
  <si>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</si>
  <si>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</si>
  <si>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</si>
  <si>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</si>
  <si>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</si>
  <si>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</si>
  <si>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</si>
  <si>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</si>
  <si>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</si>
  <si>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</si>
  <si>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</si>
  <si>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</si>
  <si>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</si>
  <si>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</si>
  <si>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</si>
  <si>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</si>
  <si>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</si>
  <si>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</si>
  <si>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</si>
  <si>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</si>
  <si>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</si>
  <si>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</si>
  <si>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</si>
  <si>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</si>
  <si>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</si>
  <si>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</si>
  <si>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</si>
  <si>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</si>
  <si>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</si>
  <si>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</si>
  <si>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</si>
  <si>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</si>
  <si>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</si>
  <si>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</si>
  <si>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</si>
  <si>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</si>
  <si>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</si>
  <si>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</si>
  <si>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</si>
  <si>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</si>
  <si>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</si>
  <si>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</si>
  <si>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</si>
  <si>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</si>
  <si>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</si>
  <si>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</si>
  <si>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</si>
  <si>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</si>
  <si>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</si>
  <si>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</si>
  <si>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</si>
  <si>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</si>
  <si>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</si>
  <si>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</si>
  <si>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</si>
  <si>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</si>
  <si>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</si>
  <si>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</si>
  <si>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</si>
  <si>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</si>
  <si>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</si>
  <si>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</si>
  <si>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</si>
  <si>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</si>
  <si>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</si>
  <si>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</si>
  <si>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</si>
  <si>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</si>
  <si>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</si>
  <si>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</si>
  <si>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</si>
  <si>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</si>
  <si>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</si>
  <si>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</si>
  <si>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</si>
  <si>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</si>
  <si>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</si>
  <si>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</si>
  <si>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</si>
  <si>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</si>
  <si>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</si>
  <si>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</si>
  <si>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</si>
  <si>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</si>
  <si>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</si>
  <si>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</si>
  <si>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</si>
  <si>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</si>
  <si>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</si>
  <si>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</si>
  <si>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</si>
  <si>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</si>
  <si>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</si>
  <si>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</si>
  <si>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</si>
  <si>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</si>
  <si>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</si>
  <si>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</si>
  <si>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</si>
  <si>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</si>
  <si>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</si>
  <si>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</si>
  <si>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</si>
  <si>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</si>
  <si>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</si>
  <si>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</si>
  <si>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</si>
  <si>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</si>
  <si>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</si>
  <si>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</si>
  <si>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</si>
  <si>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</si>
  <si>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</si>
  <si>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</si>
  <si>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</si>
  <si>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</si>
  <si>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</si>
  <si>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</si>
  <si>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</si>
  <si>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</si>
  <si>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</si>
  <si>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</si>
  <si>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</si>
  <si>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</si>
  <si>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</si>
  <si>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</si>
  <si>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</si>
  <si>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</si>
  <si>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</si>
  <si>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</si>
  <si>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</si>
  <si>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</si>
  <si>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</si>
  <si>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</si>
  <si>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</si>
  <si>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</si>
  <si>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</si>
  <si>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</si>
  <si>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</si>
  <si>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</si>
  <si>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</si>
  <si>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</si>
  <si>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</si>
  <si>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</si>
  <si>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</si>
  <si>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</si>
  <si>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</si>
  <si>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</si>
  <si>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</si>
  <si>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</si>
  <si>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</si>
  <si>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</si>
  <si>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</si>
  <si>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</si>
  <si>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</si>
  <si>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</si>
  <si>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</si>
  <si>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</si>
  <si>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</si>
  <si>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</si>
  <si>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</si>
  <si>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</si>
  <si>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</si>
  <si>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</si>
  <si>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</si>
  <si>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</si>
  <si>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</si>
  <si>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</si>
  <si>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</si>
  <si>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</si>
  <si>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</si>
  <si>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</si>
  <si>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</si>
  <si>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</si>
  <si>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</si>
  <si>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</si>
  <si>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</si>
  <si>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</si>
  <si>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</si>
  <si>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</si>
  <si>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</si>
  <si>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</si>
  <si>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</si>
  <si>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</si>
  <si>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</si>
  <si>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</si>
  <si>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</si>
  <si>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</si>
  <si>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</si>
  <si>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</si>
  <si>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</si>
  <si>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</si>
  <si>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</si>
  <si>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</si>
  <si>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</si>
  <si>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</si>
  <si>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</si>
  <si>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</si>
  <si>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</si>
  <si>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</si>
  <si>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</si>
  <si>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</si>
  <si>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</si>
  <si>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</si>
  <si>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</si>
  <si>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</si>
  <si>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</si>
  <si>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</si>
  <si>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</si>
  <si>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</si>
  <si>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</si>
  <si>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</si>
  <si>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</si>
  <si>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</si>
  <si>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</si>
  <si>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</si>
  <si>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</si>
  <si>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</si>
  <si>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</si>
  <si>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</si>
  <si>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</si>
  <si>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</si>
  <si>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</si>
  <si>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</si>
  <si>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</si>
  <si>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</si>
  <si>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</si>
  <si>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</si>
  <si>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</si>
  <si>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</si>
  <si>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</si>
  <si>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</si>
  <si>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</si>
  <si>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</si>
  <si>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</si>
  <si>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</si>
  <si>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</si>
  <si>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</si>
  <si>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</si>
  <si>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</si>
  <si>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</si>
  <si>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</si>
  <si>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</si>
  <si>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</si>
  <si>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</si>
  <si>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</si>
  <si>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</si>
  <si>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</si>
  <si>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</si>
  <si>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</si>
  <si>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</si>
  <si>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</si>
  <si>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</si>
  <si>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</si>
  <si>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</si>
  <si>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</si>
  <si>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</si>
  <si>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</si>
  <si>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</si>
  <si>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</si>
  <si>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</si>
  <si>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</si>
  <si>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</si>
  <si>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</si>
  <si>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</si>
  <si>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</si>
  <si>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</si>
  <si>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</si>
  <si>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</si>
  <si>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</si>
  <si>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</si>
  <si>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</si>
  <si>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</si>
  <si>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</si>
  <si>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</si>
  <si>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</si>
  <si>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</si>
  <si>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</si>
  <si>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</si>
  <si>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</si>
  <si>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</si>
  <si>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</si>
  <si>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</si>
  <si>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</si>
  <si>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</si>
  <si>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</si>
  <si>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</si>
  <si>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</si>
  <si>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</si>
  <si>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</si>
  <si>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</si>
  <si>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</si>
  <si>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</si>
  <si>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</si>
  <si>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</si>
  <si>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</si>
  <si>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</si>
  <si>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</si>
  <si>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</si>
  <si>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</si>
  <si>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</si>
  <si>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</si>
  <si>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</si>
  <si>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</si>
  <si>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</si>
  <si>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</si>
  <si>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</si>
  <si>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</si>
  <si>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</si>
  <si>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</si>
  <si>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</si>
  <si>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</si>
  <si>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</si>
  <si>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</si>
  <si>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</si>
  <si>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</si>
  <si>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</si>
  <si>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</si>
  <si>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</si>
  <si>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</si>
  <si>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</si>
  <si>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</si>
  <si>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</si>
  <si>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</si>
  <si>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</si>
  <si>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</si>
  <si>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</si>
  <si>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</si>
  <si>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</si>
  <si>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</si>
  <si>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</si>
  <si>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</si>
  <si>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</si>
  <si>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</si>
  <si>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</si>
  <si>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</si>
  <si>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</si>
  <si>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</si>
  <si>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</si>
  <si>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</si>
  <si>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</si>
  <si>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</si>
  <si>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</si>
  <si>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</si>
  <si>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</si>
  <si>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</si>
  <si>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</si>
  <si>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</si>
  <si>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</si>
  <si>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</si>
  <si>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</si>
  <si>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</si>
  <si>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</si>
  <si>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</si>
  <si>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</si>
  <si>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</si>
  <si>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</si>
  <si>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</si>
  <si>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</si>
  <si>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</si>
  <si>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</si>
  <si>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</si>
  <si>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</si>
  <si>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</si>
  <si>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</si>
  <si>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</si>
  <si>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</si>
  <si>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</si>
  <si>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</si>
  <si>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</si>
  <si>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</si>
  <si>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</si>
  <si>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</si>
  <si>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</si>
  <si>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</si>
  <si>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</si>
  <si>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</si>
  <si>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</si>
  <si>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</si>
  <si>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</si>
  <si>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</si>
  <si>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</si>
  <si>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</si>
  <si>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</si>
  <si>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</si>
  <si>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</si>
  <si>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</si>
  <si>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</si>
  <si>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</si>
  <si>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</si>
  <si>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</si>
  <si>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</si>
  <si>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</si>
  <si>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</si>
  <si>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</si>
  <si>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</si>
  <si>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</si>
  <si>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</si>
  <si>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</si>
  <si>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</si>
  <si>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</si>
  <si>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</si>
  <si>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</si>
  <si>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</si>
  <si>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</si>
  <si>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</si>
  <si>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</si>
  <si>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</si>
  <si>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</si>
  <si>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</si>
  <si>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</si>
  <si>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</si>
  <si>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</si>
  <si>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</si>
  <si>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</si>
  <si>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</si>
  <si>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</si>
  <si>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</si>
  <si>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</si>
  <si>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</si>
  <si>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</si>
  <si>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</si>
  <si>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</si>
  <si>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</si>
  <si>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</si>
  <si>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</si>
  <si>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</si>
  <si>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</si>
  <si>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</si>
  <si>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</si>
  <si>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</si>
  <si>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</si>
  <si>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</si>
  <si>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</si>
  <si>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</si>
  <si>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</si>
  <si>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</si>
  <si>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</si>
  <si>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</si>
  <si>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</si>
  <si>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</si>
  <si>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</si>
  <si>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</si>
  <si>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</si>
  <si>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</si>
  <si>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</si>
  <si>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</si>
  <si>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</si>
  <si>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</si>
  <si>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</si>
  <si>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</si>
  <si>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</si>
  <si>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</si>
  <si>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</si>
  <si>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</si>
  <si>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</si>
  <si>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</si>
  <si>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</si>
  <si>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</si>
  <si>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</si>
  <si>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</si>
  <si>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</si>
  <si>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</si>
  <si>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</si>
  <si>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</si>
  <si>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</si>
  <si>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</si>
  <si>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</si>
  <si>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</si>
  <si>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</si>
  <si>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</si>
  <si>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</si>
  <si>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</si>
  <si>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</si>
  <si>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</si>
  <si>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</si>
  <si>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</si>
  <si>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</si>
  <si>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</si>
  <si>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</si>
  <si>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</si>
  <si>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</si>
  <si>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</si>
  <si>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</si>
  <si>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</si>
  <si>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</si>
  <si>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</si>
  <si>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</si>
  <si>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</si>
  <si>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</si>
  <si>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</si>
  <si>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</si>
  <si>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</si>
  <si>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</si>
  <si>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</si>
  <si>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</si>
  <si>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</si>
  <si>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</si>
  <si>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</si>
  <si>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</si>
  <si>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</si>
  <si>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</si>
  <si>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</si>
  <si>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</si>
  <si>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</si>
  <si>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</si>
  <si>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</si>
  <si>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</si>
  <si>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</si>
  <si>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</si>
  <si>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</si>
  <si>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</si>
  <si>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</si>
  <si>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</si>
  <si>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</si>
  <si>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</si>
  <si>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</si>
  <si>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</si>
  <si>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</si>
  <si>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</si>
  <si>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</si>
  <si>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</si>
  <si>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</si>
  <si>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</si>
  <si>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</si>
  <si>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</si>
  <si>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</si>
  <si>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</si>
  <si>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</si>
  <si>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</si>
  <si>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</si>
  <si>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</si>
  <si>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</si>
  <si>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</si>
  <si>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</si>
  <si>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</si>
  <si>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</si>
  <si>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</si>
  <si>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</si>
  <si>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</si>
  <si>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</si>
  <si>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</si>
  <si>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</si>
  <si>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</si>
  <si>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</si>
  <si>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</si>
  <si>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</si>
  <si>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</si>
  <si>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</si>
  <si>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</si>
  <si>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</si>
  <si>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</si>
  <si>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</si>
  <si>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</si>
  <si>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</si>
  <si>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</si>
  <si>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</si>
  <si>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</si>
  <si>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</si>
  <si>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</si>
  <si>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</si>
  <si>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</si>
  <si>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</si>
  <si>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</si>
  <si>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</si>
  <si>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</si>
  <si>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</si>
  <si>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</si>
  <si>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</si>
  <si>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</si>
  <si>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</si>
  <si>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</si>
  <si>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</si>
  <si>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</si>
  <si>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</si>
  <si>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</si>
  <si>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</si>
  <si>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</si>
  <si>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</si>
  <si>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</si>
  <si>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</si>
  <si>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</si>
  <si>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</si>
  <si>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</si>
  <si>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</si>
  <si>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</si>
  <si>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</si>
  <si>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</si>
  <si>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</si>
  <si>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</si>
  <si>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</si>
  <si>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</si>
  <si>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</si>
  <si>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</si>
  <si>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</si>
  <si>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</si>
  <si>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</si>
  <si>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</si>
  <si>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</si>
  <si>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</si>
  <si>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</si>
  <si>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</si>
  <si>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</si>
  <si>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</si>
  <si>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</si>
  <si>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</si>
  <si>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</si>
  <si>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</si>
  <si>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</si>
  <si>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</si>
  <si>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</si>
  <si>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</si>
  <si>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</si>
  <si>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</si>
  <si>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</si>
  <si>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</si>
  <si>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</si>
  <si>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</si>
  <si>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</si>
  <si>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</si>
  <si>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</si>
  <si>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</si>
  <si>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</si>
  <si>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</si>
  <si>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</si>
  <si>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</si>
  <si>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</si>
  <si>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</si>
  <si>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</si>
  <si>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</si>
  <si>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</si>
  <si>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</si>
  <si>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</si>
  <si>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</si>
  <si>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</si>
  <si>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</si>
  <si>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</si>
  <si>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</si>
  <si>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</si>
  <si>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</si>
  <si>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</si>
  <si>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</si>
  <si>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</si>
  <si>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</si>
  <si>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</si>
  <si>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</si>
  <si>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</si>
  <si>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</si>
  <si>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</si>
  <si>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</si>
  <si>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</si>
  <si>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</si>
  <si>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</si>
  <si>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</si>
  <si>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</si>
  <si>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</si>
  <si>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</si>
  <si>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</si>
  <si>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</si>
  <si>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</si>
  <si>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</si>
  <si>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</si>
  <si>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</si>
  <si>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</si>
  <si>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</si>
  <si>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</si>
  <si>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</si>
  <si>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</si>
  <si>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</si>
  <si>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</si>
  <si>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</si>
  <si>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</si>
  <si>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</si>
  <si>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</si>
  <si>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</si>
  <si>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</si>
  <si>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</si>
  <si>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</si>
  <si>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</si>
  <si>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</si>
  <si>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</si>
  <si>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</si>
  <si>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</si>
  <si>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</si>
  <si>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</si>
  <si>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</si>
  <si>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</si>
  <si>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</si>
  <si>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</si>
  <si>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</si>
  <si>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</si>
  <si>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</si>
  <si>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</si>
  <si>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</si>
  <si>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</si>
  <si>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</si>
  <si>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</si>
  <si>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</si>
  <si>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</si>
  <si>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</si>
  <si>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</si>
  <si>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</si>
  <si>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</si>
  <si>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</si>
  <si>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</si>
  <si>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</si>
  <si>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</si>
  <si>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</si>
  <si>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</si>
  <si>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</si>
  <si>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</si>
  <si>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</si>
  <si>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</si>
  <si>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</si>
  <si>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</si>
  <si>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</si>
  <si>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</si>
  <si>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</si>
  <si>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</si>
  <si>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</si>
  <si>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</si>
  <si>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</si>
  <si>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</si>
  <si>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</si>
  <si>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</si>
  <si>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</si>
  <si>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</si>
  <si>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</si>
  <si>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</si>
  <si>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</si>
  <si>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</si>
  <si>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</si>
  <si>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</si>
  <si>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</si>
  <si>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</si>
  <si>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</si>
  <si>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</si>
  <si>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</si>
  <si>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</si>
  <si>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</si>
  <si>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</si>
  <si>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</si>
  <si>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</si>
  <si>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</si>
  <si>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</si>
  <si>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</si>
  <si>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</si>
  <si>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</si>
  <si>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</si>
  <si>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</si>
  <si>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</si>
  <si>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</si>
  <si>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</si>
  <si>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</si>
  <si>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</si>
  <si>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</si>
  <si>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</si>
  <si>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</si>
  <si>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</si>
  <si>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</si>
  <si>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</si>
  <si>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</si>
  <si>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</si>
  <si>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</si>
  <si>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</si>
  <si>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</si>
  <si>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</si>
  <si>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</si>
  <si>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</si>
  <si>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</si>
  <si>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</si>
  <si>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</si>
  <si>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</si>
  <si>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</si>
  <si>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</si>
  <si>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</si>
  <si>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</si>
  <si>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</si>
  <si>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</si>
  <si>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</si>
  <si>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</si>
  <si>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</si>
  <si>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</si>
  <si>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</si>
  <si>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</si>
  <si>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</si>
  <si>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</si>
  <si>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</si>
  <si>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</si>
  <si>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</si>
  <si>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</si>
  <si>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</si>
  <si>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</si>
  <si>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</si>
  <si>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</si>
  <si>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</si>
  <si>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</si>
  <si>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</si>
  <si>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</si>
  <si>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</si>
  <si>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</si>
  <si>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</si>
  <si>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</si>
  <si>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</si>
  <si>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</si>
  <si>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</si>
  <si>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</si>
  <si>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</si>
  <si>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</si>
  <si>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</si>
  <si>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</si>
  <si>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</si>
  <si>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</si>
  <si>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</si>
  <si>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</si>
  <si>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</si>
  <si>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</si>
  <si>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</si>
  <si>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</si>
  <si>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</si>
  <si>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</si>
  <si>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</si>
  <si>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</si>
  <si>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</si>
  <si>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</si>
  <si>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</si>
  <si>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</si>
  <si>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</si>
  <si>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</si>
  <si>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</si>
  <si>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</si>
  <si>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</si>
  <si>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</si>
  <si>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</si>
  <si>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</si>
  <si>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</si>
  <si>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</si>
  <si>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</si>
  <si>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</si>
  <si>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</si>
  <si>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</si>
  <si>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</si>
  <si>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</si>
  <si>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</si>
  <si>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</si>
  <si>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</si>
  <si>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</si>
  <si>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</si>
  <si>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</si>
  <si>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</si>
  <si>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</si>
  <si>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</si>
  <si>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</si>
  <si>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</si>
  <si>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</si>
  <si>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</si>
  <si>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</si>
  <si>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</si>
  <si>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</si>
  <si>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</si>
  <si>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</si>
  <si>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</si>
  <si>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</si>
  <si>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</si>
  <si>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</si>
  <si>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</si>
  <si>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</si>
  <si>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</si>
  <si>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</si>
  <si>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</si>
  <si>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</si>
  <si>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</si>
  <si>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</si>
  <si>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</si>
  <si>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</si>
  <si>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</si>
  <si>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</si>
  <si>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</si>
  <si>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</si>
  <si>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</si>
  <si>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</si>
  <si>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</si>
  <si>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</si>
  <si>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</si>
  <si>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</si>
  <si>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</si>
  <si>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</si>
  <si>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</si>
  <si>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</si>
  <si>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</si>
  <si>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</si>
  <si>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</si>
  <si>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</si>
  <si>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</si>
  <si>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</si>
  <si>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</si>
  <si>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</si>
  <si>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</si>
  <si>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</si>
  <si>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</si>
  <si>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</si>
  <si>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</si>
  <si>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</si>
  <si>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</si>
  <si>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</si>
  <si>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</si>
  <si>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</si>
  <si>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</si>
  <si>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</si>
  <si>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</si>
  <si>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</si>
  <si>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</si>
  <si>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</si>
  <si>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</si>
  <si>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</si>
  <si>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</si>
  <si>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</si>
  <si>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</si>
  <si>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</si>
  <si>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</si>
  <si>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</si>
  <si>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</si>
  <si>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</si>
  <si>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</si>
  <si>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</si>
  <si>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</si>
  <si>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</si>
  <si>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</si>
  <si>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</si>
  <si>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</si>
  <si>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</si>
  <si>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</si>
  <si>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</si>
  <si>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</si>
  <si>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</si>
  <si>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</si>
  <si>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</si>
  <si>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</si>
  <si>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</si>
  <si>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</si>
  <si>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</si>
  <si>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</si>
  <si>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</si>
  <si>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</si>
  <si>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</si>
  <si>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</si>
  <si>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</si>
  <si>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</si>
  <si>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</si>
  <si>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</si>
  <si>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</si>
  <si>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</si>
  <si>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</si>
  <si>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</si>
  <si>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</si>
  <si>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</si>
  <si>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</si>
  <si>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</si>
  <si>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</si>
  <si>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</si>
  <si>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</si>
  <si>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</si>
  <si>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</si>
  <si>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</si>
  <si>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</si>
  <si>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</si>
  <si>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</si>
  <si>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</si>
  <si>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</si>
  <si>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</si>
  <si>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</si>
  <si>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</si>
  <si>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</si>
  <si>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</si>
  <si>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</si>
  <si>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</si>
  <si>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</si>
  <si>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</si>
  <si>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</si>
  <si>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</si>
  <si>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</si>
  <si>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</si>
  <si>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</si>
  <si>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</si>
  <si>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</si>
  <si>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</si>
  <si>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</si>
  <si>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</si>
  <si>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</si>
  <si>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</si>
  <si>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</si>
  <si>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</si>
  <si>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</si>
  <si>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</si>
  <si>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</si>
  <si>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</si>
  <si>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</si>
  <si>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</si>
  <si>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</si>
  <si>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</si>
  <si>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</si>
  <si>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</si>
  <si>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</si>
  <si>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</si>
  <si>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</si>
  <si>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</si>
  <si>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</si>
  <si>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</si>
  <si>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</si>
  <si>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</si>
  <si>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</si>
  <si>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</si>
  <si>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</si>
  <si>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</si>
  <si>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</si>
  <si>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</si>
  <si>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</si>
  <si>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</si>
  <si>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</si>
  <si>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</si>
  <si>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</si>
  <si>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</si>
  <si>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</si>
  <si>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</si>
  <si>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</si>
  <si>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</si>
  <si>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</si>
  <si>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</si>
  <si>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</si>
  <si>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</si>
  <si>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</si>
  <si>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</si>
  <si>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</si>
  <si>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</si>
  <si>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</si>
  <si>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</si>
  <si>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</si>
  <si>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</si>
  <si>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</si>
  <si>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</si>
  <si>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</si>
  <si>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</si>
  <si>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</si>
  <si>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</si>
  <si>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</si>
  <si>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</si>
  <si>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</si>
  <si>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</si>
  <si>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</si>
  <si>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</si>
  <si>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</si>
  <si>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</si>
  <si>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</si>
  <si>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</si>
  <si>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</si>
  <si>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</si>
  <si>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</si>
  <si>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</si>
  <si>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</si>
  <si>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</si>
  <si>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</si>
  <si>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</si>
  <si>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</si>
  <si>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</si>
  <si>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</si>
  <si>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</si>
  <si>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</si>
  <si>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</si>
  <si>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</si>
  <si>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</si>
  <si>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</si>
  <si>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</si>
  <si>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</si>
  <si>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</si>
  <si>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</si>
  <si>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</si>
  <si>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</si>
  <si>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</si>
  <si>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</si>
  <si>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</si>
  <si>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</si>
  <si>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</si>
  <si>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</si>
  <si>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</si>
  <si>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</si>
  <si>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</si>
  <si>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</si>
  <si>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</si>
  <si>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</si>
  <si>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</si>
  <si>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</si>
  <si>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</si>
  <si>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</si>
  <si>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</si>
  <si>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</si>
  <si>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</si>
  <si>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</si>
  <si>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</si>
  <si>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</si>
  <si>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</si>
  <si>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</si>
  <si>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</si>
  <si>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</si>
  <si>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</si>
  <si>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</si>
  <si>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</si>
  <si>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</si>
  <si>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</si>
  <si>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</si>
  <si>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</si>
  <si>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</si>
  <si>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</si>
  <si>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</si>
  <si>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</si>
  <si>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</si>
  <si>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</si>
  <si>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</si>
  <si>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</si>
  <si>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</si>
  <si>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</si>
  <si>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</si>
  <si>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</si>
  <si>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</si>
  <si>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</si>
  <si>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</si>
  <si>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</si>
  <si>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</si>
  <si>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</si>
  <si>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</si>
  <si>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</si>
  <si>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</si>
  <si>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</si>
  <si>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</si>
  <si>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</si>
  <si>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</si>
  <si>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</si>
  <si>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</si>
  <si>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</si>
  <si>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</si>
  <si>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</si>
  <si>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</si>
  <si>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</si>
  <si>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</si>
  <si>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</si>
  <si>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</si>
  <si>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</si>
  <si>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</si>
  <si>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</si>
  <si>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</si>
  <si>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</si>
  <si>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</si>
  <si>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</si>
  <si>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</si>
  <si>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</si>
  <si>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</si>
  <si>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</si>
  <si>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</si>
  <si>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</si>
  <si>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</si>
  <si>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</si>
  <si>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</si>
  <si>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</si>
  <si>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</si>
  <si>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</si>
  <si>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</si>
  <si>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</si>
  <si>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</si>
  <si>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</si>
  <si>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</si>
  <si>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</si>
  <si>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</si>
  <si>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</si>
  <si>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</si>
  <si>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</si>
  <si>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</si>
  <si>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</si>
  <si>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</si>
  <si>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</si>
  <si>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</si>
  <si>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</si>
  <si>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</si>
  <si>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</si>
  <si>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</si>
  <si>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</si>
  <si>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</si>
  <si>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</si>
  <si>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</si>
  <si>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</si>
  <si>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</si>
  <si>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</si>
  <si>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</si>
  <si>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</si>
  <si>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</si>
  <si>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</si>
  <si>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</si>
  <si>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</si>
  <si>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</si>
  <si>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</si>
  <si>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</si>
  <si>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</si>
  <si>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</si>
  <si>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</si>
  <si>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</si>
  <si>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</si>
  <si>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</si>
  <si>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</si>
  <si>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</si>
  <si>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</si>
  <si>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</si>
  <si>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</si>
  <si>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</si>
  <si>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</si>
  <si>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</si>
  <si>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</si>
  <si>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</si>
  <si>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</si>
  <si>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</si>
  <si>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</si>
  <si>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</si>
  <si>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</si>
  <si>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</si>
  <si>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</si>
  <si>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</si>
  <si>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</si>
  <si>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</si>
  <si>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</si>
  <si>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</si>
  <si>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</si>
  <si>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</si>
  <si>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</si>
  <si>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</si>
  <si>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</si>
  <si>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</si>
  <si>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</si>
  <si>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</si>
  <si>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</si>
  <si>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</si>
  <si>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</si>
  <si>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</si>
  <si>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</si>
  <si>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</si>
  <si>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</si>
  <si>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</si>
  <si>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</si>
  <si>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</si>
  <si>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</si>
  <si>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</si>
  <si>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</si>
  <si>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</si>
  <si>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</si>
  <si>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</si>
  <si>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</si>
  <si>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</si>
  <si>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</si>
  <si>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</si>
  <si>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</si>
  <si>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</si>
  <si>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</si>
  <si>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</si>
  <si>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</si>
  <si>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</si>
  <si>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</si>
  <si>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</si>
  <si>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</si>
  <si>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</si>
  <si>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</si>
  <si>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</si>
  <si>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</si>
  <si>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</si>
  <si>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</si>
  <si>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</si>
  <si>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</si>
  <si>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</si>
  <si>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</si>
  <si>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</si>
  <si>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</si>
  <si>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</si>
  <si>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</si>
  <si>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</si>
  <si>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</si>
  <si>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</si>
  <si>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</si>
  <si>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</si>
  <si>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</si>
  <si>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</si>
  <si>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</si>
  <si>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</si>
  <si>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</si>
  <si>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</si>
  <si>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</si>
  <si>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</si>
  <si>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</si>
  <si>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</si>
  <si>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</si>
  <si>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</si>
  <si>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</si>
  <si>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</si>
  <si>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</si>
  <si>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</si>
  <si>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</si>
  <si>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</si>
  <si>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</si>
  <si>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</si>
  <si>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</si>
  <si>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</si>
  <si>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</si>
  <si>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</si>
  <si>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</si>
  <si>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</si>
  <si>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</si>
  <si>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</si>
  <si>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</si>
  <si>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</si>
  <si>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</si>
  <si>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</si>
  <si>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</si>
  <si>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</si>
  <si>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</si>
  <si>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</si>
  <si>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</si>
  <si>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</si>
  <si>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</si>
  <si>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</si>
  <si>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</si>
  <si>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</si>
  <si>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</si>
  <si>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</si>
  <si>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</si>
  <si>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</si>
  <si>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</si>
  <si>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</si>
  <si>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</si>
  <si>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</si>
  <si>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</si>
  <si>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</si>
  <si>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</si>
  <si>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</si>
  <si>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</si>
  <si>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</si>
  <si>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</si>
  <si>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</si>
  <si>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</si>
  <si>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</si>
  <si>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</si>
  <si>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</si>
  <si>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</si>
  <si>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</si>
  <si>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</si>
  <si>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</si>
  <si>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</si>
  <si>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</si>
  <si>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</si>
  <si>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</si>
  <si>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</si>
  <si>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</si>
  <si>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</si>
  <si>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</si>
  <si>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</si>
  <si>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</si>
  <si>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</si>
  <si>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</si>
  <si>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</si>
  <si>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</si>
  <si>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</si>
  <si>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</si>
  <si>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</si>
  <si>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</si>
  <si>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</si>
  <si>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</si>
  <si>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</si>
  <si>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</si>
  <si>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</si>
  <si>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</si>
  <si>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</si>
  <si>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</si>
  <si>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</si>
  <si>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</si>
  <si>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</si>
  <si>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</si>
  <si>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</si>
  <si>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</si>
  <si>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</si>
  <si>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</si>
  <si>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</si>
  <si>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</si>
  <si>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</si>
  <si>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</si>
  <si>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</si>
  <si>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</si>
  <si>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</si>
  <si>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</si>
  <si>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</si>
  <si>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</si>
  <si>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</si>
  <si>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</si>
  <si>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</si>
  <si>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</si>
  <si>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</si>
  <si>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</si>
  <si>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</si>
  <si>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</si>
  <si>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</si>
  <si>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</si>
  <si>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</si>
  <si>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</si>
  <si>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</si>
  <si>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</si>
  <si>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</si>
  <si>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</si>
  <si>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</si>
  <si>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</si>
  <si>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</si>
  <si>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</si>
  <si>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</si>
  <si>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</si>
  <si>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</si>
  <si>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</si>
  <si>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</si>
  <si>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</si>
  <si>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</si>
  <si>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</si>
  <si>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</si>
  <si>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</si>
  <si>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</si>
  <si>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</si>
  <si>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</si>
  <si>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</si>
  <si>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</si>
  <si>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</si>
  <si>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</si>
  <si>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</si>
  <si>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</si>
  <si>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</si>
  <si>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</si>
  <si>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</si>
  <si>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</si>
  <si>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</si>
  <si>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</si>
  <si>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</si>
  <si>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</si>
  <si>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</si>
  <si>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</si>
  <si>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</si>
  <si>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</si>
  <si>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</si>
  <si>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</si>
  <si>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</si>
  <si>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</si>
  <si>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</si>
  <si>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</si>
  <si>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</si>
  <si>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</si>
  <si>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</si>
  <si>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</si>
  <si>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</si>
  <si>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</si>
  <si>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</si>
  <si>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</si>
  <si>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</si>
  <si>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</si>
  <si>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</si>
  <si>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</si>
  <si>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</si>
  <si>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</si>
  <si>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</si>
  <si>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</si>
  <si>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</si>
  <si>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</si>
  <si>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</si>
  <si>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</si>
  <si>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</si>
  <si>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</si>
  <si>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</si>
  <si>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</si>
  <si>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</si>
  <si>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</si>
  <si>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</si>
  <si>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</si>
  <si>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</si>
  <si>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</si>
  <si>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</si>
  <si>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</si>
  <si>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</si>
  <si>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</si>
  <si>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</si>
  <si>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</si>
  <si>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</si>
  <si>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</si>
  <si>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</si>
  <si>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</si>
  <si>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</si>
  <si>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</si>
  <si>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</si>
  <si>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</si>
  <si>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</si>
  <si>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</si>
  <si>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</si>
  <si>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</si>
  <si>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</si>
  <si>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</si>
  <si>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</si>
  <si>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</si>
  <si>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</si>
  <si>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</si>
  <si>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</si>
  <si>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</si>
  <si>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</si>
  <si>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</si>
  <si>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</si>
  <si>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</si>
  <si>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</si>
  <si>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</si>
  <si>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</si>
  <si>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</si>
  <si>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</si>
  <si>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</si>
  <si>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</si>
  <si>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</si>
  <si>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</si>
  <si>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</si>
  <si>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</si>
  <si>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</si>
  <si>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</si>
  <si>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</si>
  <si>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</si>
  <si>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</si>
  <si>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</si>
  <si>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</si>
  <si>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</si>
  <si>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</si>
  <si>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</si>
  <si>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</si>
  <si>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</si>
  <si>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</si>
  <si>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</si>
  <si>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</si>
  <si>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</si>
  <si>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</si>
  <si>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</si>
  <si>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</si>
  <si>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</si>
  <si>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</si>
  <si>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</si>
  <si>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</si>
  <si>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</si>
  <si>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</si>
  <si>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</si>
  <si>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</si>
  <si>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</si>
  <si>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</si>
  <si>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</si>
  <si>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</si>
  <si>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</si>
  <si>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</si>
  <si>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</si>
  <si>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</si>
  <si>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</si>
  <si>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</si>
  <si>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</si>
  <si>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</si>
  <si>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</si>
  <si>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</si>
  <si>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</si>
  <si>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</si>
  <si>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</si>
  <si>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</si>
  <si>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</si>
  <si>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</si>
  <si>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</si>
  <si>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</si>
  <si>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</si>
  <si>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</si>
  <si>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</si>
  <si>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</si>
  <si>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</si>
  <si>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</si>
  <si>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</si>
  <si>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</si>
  <si>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</si>
  <si>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</si>
  <si>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</si>
  <si>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</si>
  <si>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</si>
  <si>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</si>
  <si>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</si>
  <si>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</si>
  <si>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</si>
  <si>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</si>
  <si>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</si>
  <si>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</si>
  <si>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</si>
  <si>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</si>
  <si>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</si>
  <si>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</si>
  <si>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</si>
  <si>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</si>
  <si>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</si>
  <si>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</si>
  <si>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</si>
  <si>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</si>
  <si>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</si>
  <si>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</si>
  <si>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</si>
  <si>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</si>
  <si>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</si>
  <si>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</si>
  <si>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</si>
  <si>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</si>
  <si>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</si>
  <si>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</si>
  <si>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</si>
  <si>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</si>
  <si>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</si>
  <si>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</si>
  <si>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</si>
  <si>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</si>
  <si>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</si>
  <si>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</si>
  <si>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</si>
  <si>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</si>
  <si>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</si>
  <si>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</si>
  <si>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</si>
  <si>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</si>
  <si>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</si>
  <si>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</si>
  <si>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</si>
  <si>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</si>
  <si>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</si>
  <si>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</si>
  <si>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</si>
  <si>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</si>
  <si>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</si>
  <si>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</si>
  <si>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</si>
  <si>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</si>
  <si>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</si>
  <si>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</si>
  <si>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</si>
  <si>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</si>
  <si>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</si>
  <si>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</si>
  <si>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</si>
  <si>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</si>
  <si>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</si>
  <si>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</si>
  <si>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</si>
  <si>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</si>
  <si>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</si>
  <si>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</si>
  <si>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</si>
  <si>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</si>
  <si>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</si>
  <si>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</si>
  <si>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</si>
  <si>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</si>
  <si>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</si>
  <si>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</si>
  <si>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</si>
  <si>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</si>
  <si>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</si>
  <si>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</si>
  <si>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</si>
  <si>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</si>
  <si>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</si>
  <si>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</si>
  <si>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</si>
  <si>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</si>
  <si>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</si>
  <si>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</si>
  <si>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</si>
  <si>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</si>
  <si>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</si>
  <si>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</si>
  <si>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</si>
  <si>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</si>
  <si>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</si>
  <si>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</si>
  <si>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</si>
  <si>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</si>
  <si>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</si>
  <si>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</si>
  <si>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</si>
  <si>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</si>
  <si>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</si>
  <si>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</si>
  <si>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</si>
  <si>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</si>
  <si>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</si>
  <si>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</si>
  <si>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</si>
  <si>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</si>
  <si>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</si>
  <si>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</si>
  <si>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</si>
  <si>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</si>
  <si>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</si>
  <si>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</si>
  <si>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</si>
  <si>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</si>
  <si>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</si>
  <si>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</si>
  <si>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</si>
  <si>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</si>
  <si>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</si>
  <si>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</si>
  <si>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</si>
  <si>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</si>
  <si>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</si>
  <si>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</si>
  <si>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</si>
  <si>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</si>
  <si>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</si>
  <si>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</si>
  <si>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</si>
  <si>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</si>
  <si>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</si>
  <si>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</si>
  <si>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</si>
  <si>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</si>
  <si>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</si>
  <si>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</si>
  <si>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</si>
  <si>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</si>
  <si>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</si>
  <si>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</si>
  <si>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</si>
  <si>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</si>
  <si>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</si>
  <si>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</si>
  <si>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</si>
  <si>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</si>
  <si>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</si>
  <si>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</si>
  <si>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</si>
  <si>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</si>
  <si>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</si>
  <si>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</si>
  <si>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</si>
  <si>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</si>
  <si>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</si>
  <si>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</si>
  <si>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</si>
  <si>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</si>
  <si>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</si>
  <si>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</si>
  <si>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</si>
  <si>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</si>
  <si>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</si>
  <si>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</si>
  <si>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</si>
  <si>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</si>
  <si>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</si>
  <si>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</si>
  <si>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</si>
  <si>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</si>
  <si>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</si>
  <si>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</si>
  <si>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</si>
  <si>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</si>
  <si>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</si>
  <si>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</si>
  <si>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</si>
  <si>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</si>
  <si>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</si>
  <si>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</si>
  <si>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</si>
  <si>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</si>
  <si>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</si>
  <si>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</si>
  <si>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</si>
  <si>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</si>
  <si>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</si>
  <si>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</si>
  <si>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</si>
  <si>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</si>
  <si>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</si>
  <si>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</si>
  <si>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</si>
  <si>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</si>
  <si>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</si>
  <si>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</si>
  <si>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</si>
  <si>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</si>
  <si>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</si>
  <si>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</si>
  <si>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</si>
  <si>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</si>
  <si>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</si>
  <si>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</si>
  <si>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</si>
  <si>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</si>
  <si>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</si>
  <si>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</si>
  <si>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</si>
  <si>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</si>
  <si>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</si>
  <si>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</si>
  <si>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</si>
  <si>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</si>
  <si>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</si>
  <si>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</si>
  <si>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</si>
  <si>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</si>
  <si>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</si>
  <si>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</si>
  <si>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</si>
  <si>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</si>
  <si>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</si>
  <si>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</si>
  <si>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</si>
  <si>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</si>
  <si>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</si>
  <si>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</si>
  <si>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</si>
  <si>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</si>
  <si>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</si>
  <si>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</si>
  <si>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</si>
  <si>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</si>
  <si>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</si>
  <si>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</si>
  <si>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</si>
  <si>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</si>
  <si>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</si>
  <si>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</si>
  <si>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</si>
  <si>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</si>
  <si>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</si>
  <si>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</si>
  <si>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</si>
  <si>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</si>
  <si>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</si>
  <si>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</si>
  <si>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</si>
  <si>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</si>
  <si>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</si>
  <si>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</si>
  <si>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</si>
  <si>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</si>
  <si>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</si>
  <si>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</si>
  <si>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</si>
  <si>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</si>
  <si>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</si>
  <si>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</si>
  <si>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</si>
  <si>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</si>
  <si>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</si>
  <si>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</si>
  <si>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</si>
  <si>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</si>
  <si>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</si>
  <si>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</si>
  <si>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</si>
  <si>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</si>
  <si>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</si>
  <si>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</si>
  <si>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</si>
  <si>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</si>
  <si>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</si>
  <si>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</si>
  <si>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</si>
  <si>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</si>
  <si>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</si>
  <si>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</si>
  <si>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</si>
  <si>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</si>
  <si>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</si>
  <si>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</si>
  <si>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</si>
  <si>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</si>
  <si>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</si>
  <si>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</si>
  <si>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</si>
  <si>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</si>
  <si>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</si>
  <si>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</si>
  <si>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</si>
  <si>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</si>
  <si>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</si>
  <si>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</si>
  <si>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</si>
  <si>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</si>
  <si>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</si>
  <si>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</si>
  <si>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</si>
  <si>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</si>
  <si>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</si>
  <si>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</si>
  <si>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</si>
  <si>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</si>
  <si>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</si>
  <si>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</si>
  <si>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</si>
  <si>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</si>
  <si>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</si>
  <si>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</si>
  <si>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</si>
  <si>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</si>
  <si>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</si>
  <si>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</si>
  <si>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</si>
  <si>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</si>
  <si>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</si>
  <si>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</si>
  <si>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</si>
  <si>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</si>
  <si>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</si>
  <si>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</si>
  <si>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</si>
  <si>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</si>
  <si>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</si>
  <si>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</si>
  <si>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</si>
  <si>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</si>
  <si>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</si>
  <si>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</si>
  <si>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</si>
  <si>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</si>
  <si>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</si>
  <si>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</si>
  <si>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</si>
  <si>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</si>
  <si>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</si>
  <si>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</si>
  <si>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</si>
  <si>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</si>
  <si>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</si>
  <si>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</si>
  <si>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</si>
  <si>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</si>
  <si>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</si>
  <si>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</si>
  <si>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</si>
  <si>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</si>
  <si>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</si>
  <si>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</si>
  <si>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</si>
  <si>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</si>
  <si>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</si>
  <si>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</si>
  <si>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</si>
  <si>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</si>
  <si>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</si>
  <si>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</si>
  <si>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</si>
  <si>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</si>
  <si>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</si>
  <si>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</si>
  <si>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</si>
  <si>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</si>
  <si>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</si>
  <si>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</si>
  <si>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</si>
  <si>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</si>
  <si>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</si>
  <si>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</si>
  <si>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</si>
  <si>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</si>
  <si>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</si>
  <si>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</si>
  <si>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</si>
  <si>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</si>
  <si>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</si>
  <si>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</si>
  <si>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</si>
  <si>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</si>
  <si>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</si>
  <si>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</si>
  <si>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</si>
  <si>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</si>
  <si>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</si>
  <si>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</si>
  <si>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</si>
  <si>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</si>
  <si>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</si>
  <si>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</si>
  <si>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</si>
  <si>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</si>
  <si>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</si>
  <si>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</si>
  <si>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</si>
  <si>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</si>
  <si>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</si>
  <si>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</si>
  <si>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</si>
  <si>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</si>
  <si>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</si>
  <si>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</si>
  <si>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</si>
  <si>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</si>
  <si>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</si>
  <si>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</si>
  <si>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</si>
  <si>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</si>
  <si>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</si>
  <si>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</si>
  <si>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</si>
  <si>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</si>
  <si>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</si>
  <si>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</si>
  <si>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</si>
  <si>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</si>
  <si>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</si>
  <si>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</si>
  <si>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</si>
  <si>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</si>
  <si>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</si>
  <si>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</si>
  <si>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</si>
  <si>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</si>
  <si>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</si>
  <si>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</si>
  <si>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</si>
  <si>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</si>
  <si>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</si>
  <si>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</si>
  <si>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</si>
  <si>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</si>
  <si>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</si>
  <si>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</si>
  <si>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</si>
  <si>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</si>
  <si>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</si>
  <si>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</si>
  <si>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</si>
  <si>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</si>
  <si>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</si>
  <si>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</si>
  <si>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</si>
  <si>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</si>
  <si>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</si>
  <si>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</si>
  <si>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</si>
  <si>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</si>
  <si>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</si>
  <si>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</si>
  <si>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</si>
  <si>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</si>
  <si>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</si>
  <si>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</si>
  <si>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</si>
  <si>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</si>
  <si>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</si>
  <si>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</si>
  <si>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</si>
  <si>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</si>
  <si>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</si>
  <si>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</si>
  <si>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</si>
  <si>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</si>
  <si>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</si>
  <si>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</si>
  <si>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</si>
  <si>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</si>
  <si>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</si>
  <si>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</si>
  <si>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</si>
  <si>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</si>
  <si>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</si>
  <si>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</si>
  <si>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</si>
  <si>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</si>
  <si>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</si>
  <si>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</si>
  <si>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</si>
  <si>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</si>
  <si>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</si>
  <si>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</si>
  <si>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</si>
  <si>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</si>
  <si>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</si>
  <si>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</si>
  <si>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</si>
  <si>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</si>
  <si>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</si>
  <si>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</si>
  <si>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</si>
  <si>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</si>
  <si>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</si>
  <si>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</si>
  <si>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</si>
  <si>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</si>
  <si>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</si>
  <si>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</si>
  <si>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</si>
  <si>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</si>
  <si>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</si>
  <si>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</si>
  <si>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</si>
  <si>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</si>
  <si>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</si>
  <si>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</si>
  <si>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</si>
  <si>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</si>
  <si>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</si>
  <si>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</si>
  <si>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</si>
  <si>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</si>
  <si>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</si>
  <si>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</si>
  <si>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</si>
  <si>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</si>
  <si>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</si>
  <si>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</si>
  <si>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</si>
  <si>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</si>
  <si>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</si>
  <si>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</si>
  <si>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</si>
  <si>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</si>
  <si>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</si>
  <si>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</si>
  <si>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</si>
  <si>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</si>
  <si>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</si>
  <si>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</si>
  <si>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</si>
  <si>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</si>
  <si>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</si>
  <si>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</si>
  <si>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</si>
  <si>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</si>
  <si>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</si>
  <si>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</si>
  <si>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</si>
  <si>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</si>
  <si>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</si>
  <si>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</si>
  <si>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</si>
  <si>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</si>
  <si>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</si>
  <si>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</si>
  <si>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</si>
  <si>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</si>
  <si>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</si>
  <si>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</si>
  <si>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</si>
  <si>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</si>
  <si>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</si>
  <si>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</si>
  <si>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</si>
  <si>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</si>
  <si>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</si>
  <si>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</si>
  <si>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</si>
  <si>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</si>
  <si>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</si>
  <si>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</si>
  <si>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</si>
  <si>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</si>
  <si>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</si>
  <si>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</si>
  <si>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</si>
  <si>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</si>
  <si>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</si>
  <si>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</si>
  <si>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</si>
  <si>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</si>
  <si>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</si>
  <si>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</si>
  <si>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</si>
  <si>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</si>
  <si>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</si>
  <si>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</si>
  <si>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</si>
  <si>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</si>
  <si>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</si>
  <si>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</si>
  <si>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</si>
  <si>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</si>
  <si>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</si>
  <si>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</si>
  <si>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</si>
  <si>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</si>
  <si>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</si>
  <si>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</si>
  <si>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</si>
  <si>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</si>
  <si>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</si>
  <si>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</si>
  <si>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</si>
  <si>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</si>
  <si>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</si>
  <si>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</si>
  <si>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</si>
  <si>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</si>
  <si>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</si>
  <si>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</si>
  <si>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</si>
  <si>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</si>
  <si>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</si>
  <si>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</si>
  <si>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</si>
  <si>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</si>
  <si>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</si>
  <si>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</si>
  <si>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</si>
  <si>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</si>
  <si>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</si>
  <si>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</si>
  <si>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</si>
  <si>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</si>
  <si>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</si>
  <si>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</si>
  <si>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</si>
  <si>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</si>
  <si>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</si>
  <si>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</si>
  <si>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</si>
  <si>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</si>
  <si>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</si>
  <si>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</si>
  <si>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</si>
  <si>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</si>
  <si>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</si>
  <si>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</si>
  <si>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</si>
  <si>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</si>
  <si>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</si>
  <si>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</si>
  <si>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</si>
  <si>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</si>
  <si>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</si>
  <si>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</si>
  <si>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</si>
  <si>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</si>
  <si>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</si>
  <si>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</si>
  <si>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</si>
  <si>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</si>
  <si>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</si>
  <si>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</si>
  <si>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</si>
  <si>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</si>
  <si>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</si>
  <si>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</si>
  <si>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</si>
  <si>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</si>
  <si>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</si>
  <si>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</si>
  <si>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</si>
  <si>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</si>
  <si>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</si>
  <si>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</si>
  <si>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</si>
  <si>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</si>
  <si>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</si>
  <si>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</si>
  <si>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</si>
  <si>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</si>
  <si>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</si>
  <si>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</si>
  <si>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</si>
  <si>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</si>
  <si>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</si>
  <si>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</si>
  <si>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</si>
  <si>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</si>
  <si>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</si>
  <si>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</si>
  <si>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</si>
  <si>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</si>
  <si>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</si>
  <si>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</si>
  <si>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</si>
  <si>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</si>
  <si>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</si>
  <si>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</si>
  <si>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</si>
  <si>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</si>
  <si>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</si>
  <si>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</si>
  <si>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</si>
  <si>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</si>
  <si>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</si>
  <si>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</si>
  <si>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</si>
  <si>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</si>
  <si>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</si>
  <si>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</si>
  <si>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</si>
  <si>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</si>
  <si>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</si>
  <si>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</si>
  <si>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</si>
  <si>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</si>
  <si>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</si>
  <si>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</si>
  <si>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</si>
  <si>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</si>
  <si>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</si>
  <si>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</si>
  <si>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</si>
  <si>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</si>
  <si>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</si>
  <si>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</si>
  <si>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</si>
  <si>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</si>
  <si>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</si>
  <si>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</si>
  <si>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</si>
  <si>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</si>
  <si>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</si>
  <si>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</si>
  <si>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</si>
  <si>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</si>
  <si>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</si>
  <si>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</si>
  <si>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</si>
  <si>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</si>
  <si>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</si>
  <si>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</si>
  <si>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</si>
  <si>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</si>
  <si>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</si>
  <si>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</si>
  <si>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</si>
  <si>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</si>
  <si>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</si>
  <si>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</si>
  <si>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</si>
  <si>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</si>
  <si>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</si>
  <si>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</si>
  <si>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</si>
  <si>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</si>
  <si>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</si>
  <si>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</si>
  <si>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</si>
  <si>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</si>
  <si>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</si>
  <si>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</si>
  <si>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</si>
  <si>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</si>
  <si>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</si>
  <si>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</si>
  <si>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</si>
  <si>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</si>
  <si>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</si>
  <si>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</si>
  <si>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</si>
  <si>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</si>
  <si>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</si>
  <si>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</si>
  <si>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</si>
  <si>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</si>
  <si>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</si>
  <si>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</si>
  <si>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</si>
  <si>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</si>
  <si>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</si>
  <si>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</si>
  <si>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</si>
  <si>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</si>
  <si>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</si>
  <si>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</si>
  <si>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</si>
  <si>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</si>
  <si>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</si>
  <si>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</si>
  <si>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</si>
  <si>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</si>
  <si>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</si>
  <si>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</si>
  <si>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</si>
  <si>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</si>
  <si>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</si>
  <si>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</si>
  <si>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</si>
  <si>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</si>
  <si>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</si>
  <si>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</si>
  <si>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</si>
  <si>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</si>
  <si>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</si>
  <si>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</si>
  <si>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</si>
  <si>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</si>
  <si>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</si>
  <si>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</si>
  <si>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</si>
  <si>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</si>
  <si>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</si>
  <si>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</si>
  <si>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</si>
  <si>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</si>
  <si>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</si>
  <si>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</si>
  <si>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</si>
  <si>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</si>
  <si>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</si>
  <si>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</si>
  <si>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</si>
  <si>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</si>
  <si>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</si>
  <si>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</si>
  <si>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</si>
  <si>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</si>
  <si>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</si>
  <si>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</si>
  <si>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</si>
  <si>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</si>
  <si>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</si>
  <si>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</si>
  <si>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</si>
  <si>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</si>
  <si>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</si>
  <si>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</si>
  <si>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</si>
  <si>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</si>
  <si>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</si>
  <si>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</si>
  <si>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</si>
  <si>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</si>
  <si>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</si>
  <si>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</si>
  <si>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</si>
  <si>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</si>
  <si>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</si>
  <si>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</si>
  <si>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</si>
  <si>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</si>
  <si>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</si>
  <si>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</si>
  <si>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</si>
  <si>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</si>
  <si>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</si>
  <si>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</si>
  <si>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</si>
  <si>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</si>
  <si>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</si>
  <si>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</si>
  <si>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</si>
  <si>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</si>
  <si>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</si>
  <si>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</si>
  <si>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</si>
  <si>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</si>
  <si>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</si>
  <si>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</si>
  <si>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</si>
  <si>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</si>
  <si>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</si>
  <si>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</si>
  <si>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</si>
  <si>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</si>
  <si>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</si>
  <si>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</si>
  <si>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</si>
  <si>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</si>
  <si>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</si>
  <si>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</si>
  <si>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</si>
  <si>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</si>
  <si>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</si>
  <si>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</si>
  <si>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</si>
  <si>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</si>
  <si>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</si>
  <si>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</si>
  <si>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</si>
  <si>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</si>
  <si>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</si>
  <si>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</si>
  <si>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</si>
  <si>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</si>
  <si>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</si>
  <si>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</si>
  <si>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</si>
  <si>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</si>
  <si>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</si>
  <si>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</si>
  <si>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</si>
  <si>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</si>
  <si>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</si>
  <si>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</si>
  <si>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</si>
  <si>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</si>
  <si>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</si>
  <si>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</si>
  <si>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</si>
  <si>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</si>
  <si>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</si>
  <si>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</si>
  <si>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</si>
  <si>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</si>
  <si>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</si>
  <si>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</si>
  <si>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</si>
  <si>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</si>
  <si>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</si>
  <si>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</si>
  <si>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</si>
  <si>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</si>
  <si>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</si>
  <si>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</si>
  <si>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</si>
  <si>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</si>
  <si>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</si>
  <si>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</si>
  <si>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</si>
  <si>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</si>
  <si>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</si>
  <si>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</si>
  <si>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</si>
  <si>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</si>
  <si>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</si>
  <si>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</si>
  <si>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</si>
  <si>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</si>
  <si>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</si>
  <si>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</si>
  <si>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</si>
  <si>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</si>
  <si>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</si>
  <si>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</si>
  <si>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</si>
  <si>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</si>
  <si>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</si>
  <si>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</si>
  <si>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</si>
  <si>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</si>
  <si>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</si>
  <si>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</si>
  <si>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</si>
  <si>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</si>
  <si>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</si>
  <si>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</si>
  <si>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</si>
  <si>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</si>
  <si>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</si>
  <si>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</si>
  <si>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</si>
  <si>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</si>
  <si>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</si>
  <si>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</si>
  <si>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</si>
  <si>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</si>
  <si>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</si>
  <si>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</si>
  <si>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</si>
  <si>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</si>
  <si>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</si>
  <si>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</si>
  <si>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</si>
  <si>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</si>
  <si>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</si>
  <si>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</si>
  <si>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</si>
  <si>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</si>
  <si>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</si>
  <si>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</si>
  <si>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</si>
  <si>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</si>
  <si>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</si>
  <si>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</si>
  <si>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</si>
  <si>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</si>
  <si>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</si>
  <si>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</si>
  <si>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</si>
  <si>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</si>
  <si>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</si>
  <si>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</si>
  <si>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</si>
  <si>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</si>
  <si>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</si>
  <si>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</si>
  <si>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</si>
  <si>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</si>
  <si>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</si>
  <si>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</si>
  <si>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</si>
  <si>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</si>
  <si>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</si>
  <si>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</si>
  <si>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</si>
  <si>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</si>
  <si>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</si>
  <si>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</si>
  <si>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</si>
  <si>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</si>
  <si>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</si>
  <si>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</si>
  <si>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</si>
  <si>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</si>
  <si>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</si>
  <si>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</si>
  <si>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</si>
  <si>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</si>
  <si>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</si>
  <si>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</si>
  <si>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</si>
  <si>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</si>
  <si>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</si>
  <si>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</si>
  <si>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</si>
  <si>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</si>
  <si>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</si>
  <si>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</si>
  <si>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</si>
  <si>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</si>
  <si>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</si>
  <si>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</si>
  <si>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</si>
  <si>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</si>
  <si>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</si>
  <si>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</si>
  <si>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</si>
  <si>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</si>
  <si>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</si>
  <si>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</si>
  <si>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</si>
  <si>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</si>
  <si>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</si>
  <si>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</si>
  <si>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</si>
  <si>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</si>
  <si>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</si>
  <si>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</si>
  <si>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</si>
  <si>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</si>
  <si>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</si>
  <si>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</si>
  <si>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</si>
  <si>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</si>
  <si>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</si>
  <si>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</si>
  <si>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</si>
  <si>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</si>
  <si>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</si>
  <si>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</si>
  <si>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</si>
  <si>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</si>
  <si>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</si>
  <si>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</si>
  <si>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</si>
  <si>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</si>
  <si>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</si>
  <si>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</si>
  <si>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</si>
  <si>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</si>
  <si>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</si>
  <si>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</si>
  <si>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</si>
  <si>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</si>
  <si>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</si>
  <si>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</si>
  <si>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</si>
  <si>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</si>
  <si>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</si>
  <si>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</si>
  <si>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</si>
  <si>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</si>
  <si>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</si>
  <si>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</si>
  <si>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</si>
  <si>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</si>
  <si>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</si>
  <si>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</si>
  <si>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</si>
  <si>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</si>
  <si>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</si>
  <si>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</si>
  <si>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</si>
  <si>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</si>
  <si>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</si>
  <si>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</si>
  <si>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</si>
  <si>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</si>
  <si>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</si>
  <si>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</si>
  <si>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</si>
  <si>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</si>
  <si>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</si>
  <si>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</si>
  <si>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</si>
  <si>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</si>
  <si>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</si>
  <si>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</si>
  <si>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</si>
  <si>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</si>
  <si>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</si>
  <si>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</si>
  <si>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</si>
  <si>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</si>
  <si>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</si>
  <si>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</si>
  <si>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</si>
  <si>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</si>
  <si>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</si>
  <si>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</si>
  <si>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</si>
  <si>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</si>
  <si>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</si>
  <si>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</si>
  <si>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</si>
  <si>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</si>
  <si>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</si>
  <si>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</si>
  <si>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</si>
  <si>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</si>
  <si>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</si>
  <si>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</si>
  <si>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</si>
  <si>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</si>
  <si>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</si>
  <si>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</si>
  <si>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</si>
  <si>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</si>
  <si>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</si>
  <si>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</si>
  <si>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</si>
  <si>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</si>
  <si>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</si>
  <si>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</si>
  <si>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</si>
  <si>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</si>
  <si>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</si>
  <si>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</si>
  <si>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</si>
  <si>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</si>
  <si>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</si>
  <si>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</si>
  <si>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</si>
  <si>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</si>
  <si>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</si>
  <si>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</si>
  <si>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</si>
  <si>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</si>
  <si>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</si>
  <si>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</si>
  <si>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</si>
  <si>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</si>
  <si>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</si>
  <si>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</si>
  <si>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</si>
  <si>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</si>
  <si>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</si>
  <si>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</si>
  <si>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</si>
  <si>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</si>
  <si>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</si>
  <si>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</si>
  <si>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</si>
  <si>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</si>
  <si>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</si>
  <si>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</si>
  <si>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</si>
  <si>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</si>
  <si>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</si>
  <si>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</si>
  <si>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</si>
  <si>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</si>
  <si>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</si>
  <si>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</si>
  <si>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</si>
  <si>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</si>
  <si>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</si>
  <si>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</si>
  <si>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</si>
  <si>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</si>
  <si>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</si>
  <si>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</si>
  <si>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</si>
  <si>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</si>
  <si>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</si>
  <si>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</si>
  <si>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</si>
  <si>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</si>
  <si>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</si>
  <si>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</si>
  <si>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</si>
  <si>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</si>
  <si>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</si>
  <si>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</si>
  <si>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</si>
  <si>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</si>
  <si>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</si>
  <si>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</si>
  <si>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</si>
  <si>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</si>
  <si>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</si>
  <si>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</si>
  <si>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</si>
  <si>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</si>
  <si>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</si>
  <si>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</si>
  <si>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</si>
  <si>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</si>
  <si>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</si>
  <si>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</si>
  <si>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</si>
  <si>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</si>
  <si>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</si>
  <si>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</si>
  <si>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</si>
  <si>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</si>
  <si>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</si>
  <si>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</si>
  <si>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</si>
  <si>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</si>
  <si>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</si>
  <si>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</si>
  <si>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</si>
  <si>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</si>
  <si>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</si>
  <si>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</si>
  <si>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</si>
  <si>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</si>
  <si>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</si>
  <si>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</si>
  <si>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</si>
  <si>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</si>
  <si>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</si>
  <si>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</si>
  <si>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</si>
  <si>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</si>
  <si>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</si>
  <si>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</si>
  <si>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</si>
  <si>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</si>
  <si>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</si>
  <si>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</si>
  <si>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</si>
  <si>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</si>
  <si>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</si>
  <si>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</si>
  <si>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</si>
  <si>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</si>
  <si>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</si>
  <si>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</si>
  <si>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</si>
  <si>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</si>
  <si>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</si>
  <si>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</si>
  <si>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</si>
  <si>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</si>
  <si>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</si>
  <si>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</si>
  <si>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</si>
  <si>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</si>
  <si>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</si>
  <si>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</si>
  <si>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</si>
  <si>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</si>
  <si>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</si>
  <si>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</si>
  <si>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</si>
  <si>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</si>
  <si>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</si>
  <si>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</si>
  <si>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</si>
  <si>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</si>
  <si>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</si>
  <si>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</si>
  <si>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</si>
  <si>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</si>
  <si>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</si>
  <si>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</si>
  <si>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</si>
  <si>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</si>
  <si>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</si>
  <si>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</si>
  <si>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</si>
  <si>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</si>
  <si>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</si>
  <si>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</si>
  <si>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</si>
  <si>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</si>
  <si>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</si>
  <si>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</si>
  <si>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</si>
  <si>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</si>
  <si>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</si>
  <si>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</si>
  <si>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</si>
  <si>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</si>
  <si>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</si>
  <si>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</si>
  <si>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</si>
  <si>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</si>
  <si>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</si>
  <si>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</si>
  <si>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</si>
  <si>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</si>
  <si>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</si>
  <si>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</si>
  <si>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</si>
  <si>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</si>
  <si>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</si>
  <si>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</si>
  <si>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</si>
  <si>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</si>
  <si>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</si>
  <si>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</si>
  <si>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</si>
  <si>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</si>
  <si>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</si>
  <si>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</si>
  <si>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</si>
  <si>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</si>
  <si>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</si>
  <si>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</si>
  <si>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</si>
  <si>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</si>
  <si>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</si>
  <si>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</si>
  <si>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</si>
  <si>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</si>
  <si>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</si>
  <si>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</si>
  <si>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</si>
  <si>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</si>
  <si>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</si>
  <si>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</si>
  <si>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</si>
  <si>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</si>
  <si>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</si>
  <si>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</si>
  <si>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</si>
  <si>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</si>
  <si>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</si>
  <si>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</si>
  <si>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</si>
  <si>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</si>
  <si>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</si>
  <si>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</si>
  <si>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</si>
  <si>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</si>
  <si>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</si>
  <si>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</si>
  <si>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</si>
  <si>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</si>
  <si>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</si>
  <si>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</si>
  <si>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</si>
  <si>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</si>
  <si>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</si>
  <si>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</si>
  <si>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</si>
  <si>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</si>
  <si>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</si>
  <si>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</si>
  <si>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</si>
  <si>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</si>
  <si>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</si>
  <si>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</si>
  <si>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</si>
  <si>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</si>
  <si>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</si>
  <si>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</si>
  <si>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</si>
  <si>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</si>
  <si>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</si>
  <si>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</si>
  <si>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</si>
  <si>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</si>
  <si>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</si>
  <si>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</si>
  <si>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</si>
  <si>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</si>
  <si>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</si>
  <si>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</si>
  <si>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</si>
  <si>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</si>
  <si>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</si>
  <si>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</si>
  <si>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</si>
  <si>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</si>
  <si>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</si>
  <si>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</si>
  <si>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</si>
  <si>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</si>
  <si>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</si>
  <si>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</si>
  <si>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</si>
  <si>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</si>
  <si>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</si>
  <si>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</si>
  <si>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</si>
  <si>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</si>
  <si>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</si>
  <si>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</si>
  <si>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</si>
  <si>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</si>
  <si>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</si>
  <si>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</si>
  <si>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</si>
  <si>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</si>
  <si>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</si>
  <si>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</si>
  <si>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</si>
  <si>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</si>
  <si>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</si>
  <si>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</si>
  <si>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</si>
  <si>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</si>
  <si>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</si>
  <si>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</si>
  <si>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</si>
  <si>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</si>
  <si>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</si>
  <si>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</si>
  <si>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</si>
  <si>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</si>
  <si>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</si>
  <si>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</si>
  <si>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</si>
  <si>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</si>
  <si>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</si>
  <si>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</si>
  <si>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</si>
  <si>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</si>
  <si>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</si>
  <si>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</si>
  <si>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</si>
  <si>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</si>
  <si>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</si>
  <si>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</si>
  <si>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</si>
  <si>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</si>
  <si>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</si>
  <si>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</si>
  <si>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</si>
  <si>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</si>
  <si>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</si>
  <si>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</si>
  <si>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</si>
  <si>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</si>
  <si>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</si>
  <si>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</si>
  <si>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</si>
  <si>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</si>
  <si>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</si>
  <si>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</si>
  <si>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</si>
  <si>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</si>
  <si>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</si>
  <si>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</si>
  <si>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</si>
  <si>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</si>
  <si>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</si>
  <si>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</si>
  <si>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</si>
  <si>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</si>
  <si>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</si>
  <si>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</si>
  <si>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</si>
  <si>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</si>
  <si>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</si>
  <si>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</si>
  <si>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</si>
  <si>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</si>
  <si>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</si>
  <si>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</si>
  <si>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</si>
  <si>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</si>
  <si>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</si>
  <si>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</si>
  <si>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</si>
  <si>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</si>
  <si>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</si>
  <si>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</si>
  <si>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</si>
  <si>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</si>
  <si>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</si>
  <si>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</si>
  <si>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</si>
  <si>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</si>
  <si>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</si>
  <si>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</si>
  <si>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</si>
  <si>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</si>
  <si>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</si>
  <si>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</si>
  <si>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</si>
  <si>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</si>
  <si>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</si>
  <si>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</si>
  <si>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</si>
  <si>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</si>
  <si>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</si>
  <si>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</si>
  <si>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</si>
  <si>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</si>
  <si>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</si>
  <si>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</si>
  <si>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</si>
  <si>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</si>
  <si>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</si>
  <si>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</si>
  <si>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</si>
  <si>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</si>
  <si>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</si>
  <si>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</si>
  <si>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</si>
  <si>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</si>
  <si>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</si>
  <si>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</si>
  <si>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</si>
  <si>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</si>
  <si>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</si>
  <si>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</si>
  <si>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</si>
  <si>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</si>
  <si>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</si>
  <si>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</si>
  <si>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</si>
  <si>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</si>
  <si>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</si>
  <si>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</si>
  <si>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</si>
  <si>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</si>
  <si>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</si>
  <si>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</si>
  <si>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</si>
  <si>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</si>
  <si>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</si>
  <si>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</si>
  <si>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</si>
  <si>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</si>
  <si>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</si>
  <si>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</si>
  <si>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</si>
  <si>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</si>
  <si>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</si>
  <si>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</si>
  <si>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</si>
  <si>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</si>
  <si>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</si>
  <si>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</si>
  <si>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</si>
  <si>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</si>
  <si>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</si>
  <si>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</si>
  <si>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</si>
  <si>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</si>
  <si>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</si>
  <si>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</si>
  <si>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</si>
  <si>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</si>
  <si>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</si>
  <si>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</si>
  <si>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</si>
  <si>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</si>
  <si>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</si>
  <si>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</si>
  <si>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</si>
  <si>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</si>
  <si>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</si>
  <si>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</si>
  <si>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</si>
  <si>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</si>
  <si>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</si>
  <si>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</si>
  <si>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</si>
  <si>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</si>
  <si>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</si>
  <si>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</si>
  <si>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</si>
  <si>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</si>
  <si>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</si>
  <si>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</si>
  <si>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</si>
  <si>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</si>
  <si>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</si>
  <si>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</si>
  <si>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</si>
  <si>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</si>
  <si>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</si>
  <si>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</si>
  <si>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</si>
  <si>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</si>
  <si>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</si>
  <si>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</si>
  <si>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</si>
  <si>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</si>
  <si>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</si>
  <si>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</si>
  <si>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</si>
  <si>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</si>
  <si>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</si>
  <si>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</si>
  <si>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</si>
  <si>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</si>
  <si>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</si>
  <si>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</si>
  <si>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</si>
  <si>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</si>
  <si>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</si>
  <si>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</si>
  <si>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</si>
  <si>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</si>
  <si>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</si>
  <si>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</si>
  <si>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</si>
  <si>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</si>
  <si>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</si>
  <si>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</si>
  <si>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</si>
  <si>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</si>
  <si>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</si>
  <si>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</si>
  <si>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</si>
  <si>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</si>
  <si>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</si>
  <si>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</si>
  <si>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</si>
  <si>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</si>
  <si>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</si>
  <si>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</si>
  <si>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</si>
  <si>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</si>
  <si>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</si>
  <si>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</si>
  <si>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</si>
  <si>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</si>
  <si>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</si>
  <si>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</si>
  <si>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</si>
  <si>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</si>
  <si>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</si>
  <si>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</si>
  <si>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</si>
  <si>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</si>
  <si>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</si>
  <si>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</si>
  <si>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</si>
  <si>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</si>
  <si>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</si>
  <si>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</si>
  <si>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</si>
  <si>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</si>
  <si>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</si>
  <si>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</si>
  <si>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</si>
  <si>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</si>
  <si>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</si>
  <si>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</si>
  <si>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</si>
  <si>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</si>
  <si>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</si>
  <si>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</si>
  <si>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</si>
  <si>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</si>
  <si>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</si>
  <si>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</si>
  <si>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</si>
  <si>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</si>
  <si>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</si>
  <si>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</si>
  <si>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</si>
  <si>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</si>
  <si>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</si>
  <si>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</si>
  <si>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</si>
  <si>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</si>
  <si>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</si>
  <si>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</si>
  <si>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</si>
  <si>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</si>
  <si>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</si>
  <si>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</si>
  <si>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</si>
  <si>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</si>
  <si>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</si>
  <si>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</si>
  <si>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</si>
  <si>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</si>
  <si>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</si>
  <si>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</si>
  <si>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</si>
  <si>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</si>
  <si>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</si>
  <si>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</si>
  <si>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</si>
  <si>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</si>
  <si>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</si>
  <si>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</si>
  <si>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</si>
  <si>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</si>
  <si>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</si>
  <si>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</si>
  <si>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</si>
  <si>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</si>
  <si>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</si>
  <si>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</si>
  <si>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</si>
  <si>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</si>
  <si>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</si>
  <si>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</si>
  <si>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</si>
  <si>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</si>
  <si>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</si>
  <si>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</si>
  <si>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</si>
  <si>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</si>
  <si>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</si>
  <si>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</si>
  <si>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</si>
  <si>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</si>
  <si>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</si>
  <si>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</si>
  <si>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</si>
  <si>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</si>
  <si>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</si>
  <si>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</si>
  <si>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</si>
  <si>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</si>
  <si>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</si>
  <si>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</si>
  <si>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</si>
  <si>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</si>
  <si>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</si>
  <si>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</si>
  <si>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</si>
  <si>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</si>
  <si>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</si>
  <si>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</si>
  <si>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</si>
  <si>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</si>
  <si>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</si>
  <si>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</si>
  <si>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</si>
  <si>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</si>
  <si>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</si>
  <si>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</si>
  <si>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</si>
  <si>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</si>
  <si>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</si>
  <si>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</si>
  <si>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</si>
  <si>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</si>
  <si>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</si>
  <si>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</si>
  <si>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</si>
  <si>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</si>
  <si>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</si>
  <si>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</si>
  <si>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</si>
  <si>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</si>
  <si>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</si>
  <si>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</si>
  <si>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</si>
  <si>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</si>
  <si>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</si>
  <si>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</si>
  <si>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</si>
  <si>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</si>
  <si>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</si>
  <si>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</si>
  <si>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</si>
  <si>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</si>
  <si>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</si>
  <si>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</si>
  <si>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</si>
  <si>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</si>
  <si>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</si>
  <si>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</si>
  <si>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</si>
  <si>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</si>
  <si>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</si>
  <si>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</si>
  <si>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</si>
  <si>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</si>
  <si>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</si>
  <si>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</si>
  <si>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</si>
  <si>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</si>
  <si>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</si>
  <si>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</si>
  <si>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</si>
  <si>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</si>
  <si>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</si>
  <si>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</si>
  <si>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</si>
  <si>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</si>
  <si>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</si>
  <si>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</si>
  <si>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</si>
  <si>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</si>
  <si>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</si>
  <si>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</si>
  <si>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</si>
  <si>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</si>
  <si>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</si>
  <si>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</si>
  <si>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</si>
  <si>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</si>
  <si>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</si>
  <si>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</si>
  <si>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</si>
  <si>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</si>
  <si>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</si>
  <si>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</si>
  <si>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</si>
  <si>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</si>
  <si>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</si>
  <si>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</si>
  <si>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</si>
  <si>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</si>
  <si>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</si>
  <si>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</si>
  <si>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</si>
  <si>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</si>
  <si>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</si>
  <si>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</si>
  <si>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</si>
  <si>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</si>
  <si>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</si>
  <si>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</si>
  <si>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</si>
  <si>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</si>
  <si>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</si>
  <si>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</si>
  <si>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</si>
  <si>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</si>
  <si>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</si>
  <si>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</si>
  <si>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</si>
  <si>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</si>
  <si>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</si>
  <si>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</si>
  <si>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</si>
  <si>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</si>
  <si>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</si>
  <si>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</si>
  <si>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</si>
  <si>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</si>
  <si>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</si>
  <si>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</si>
  <si>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</si>
  <si>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</si>
  <si>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</si>
  <si>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</si>
  <si>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</si>
  <si>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</si>
  <si>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</si>
  <si>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</si>
  <si>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</si>
  <si>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</si>
  <si>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</si>
  <si>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</si>
  <si>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</si>
  <si>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</si>
  <si>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</si>
  <si>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</si>
  <si>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</si>
  <si>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</si>
  <si>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</si>
  <si>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</si>
  <si>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</si>
  <si>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</si>
  <si>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</si>
  <si>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</si>
  <si>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</si>
  <si>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</si>
  <si>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</si>
  <si>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</si>
  <si>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</si>
  <si>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</si>
  <si>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</si>
  <si>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</si>
  <si>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</si>
  <si>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</si>
  <si>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</si>
  <si>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</si>
  <si>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</si>
  <si>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</si>
  <si>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</si>
  <si>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</si>
  <si>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</si>
  <si>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</si>
  <si>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</si>
  <si>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</si>
  <si>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</si>
  <si>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</si>
  <si>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</si>
  <si>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</si>
  <si>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</si>
  <si>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</si>
  <si>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</si>
  <si>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</si>
  <si>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</si>
  <si>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</si>
  <si>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</si>
  <si>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</si>
  <si>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</si>
  <si>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</si>
  <si>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</si>
  <si>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</si>
  <si>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</si>
  <si>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</si>
  <si>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</si>
  <si>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</si>
  <si>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</si>
  <si>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</si>
  <si>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</si>
  <si>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</si>
  <si>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</si>
  <si>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</si>
  <si>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</si>
  <si>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</si>
  <si>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</si>
  <si>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</si>
  <si>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</si>
  <si>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</si>
  <si>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</si>
  <si>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</si>
  <si>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</si>
  <si>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</si>
  <si>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</si>
  <si>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</si>
  <si>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</si>
  <si>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</si>
  <si>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</si>
  <si>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</si>
  <si>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</si>
  <si>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</si>
  <si>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</si>
  <si>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</si>
  <si>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</si>
  <si>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</si>
  <si>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</si>
  <si>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</si>
  <si>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</si>
  <si>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</si>
  <si>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</si>
  <si>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</si>
  <si>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</si>
  <si>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</si>
  <si>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</si>
  <si>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</si>
  <si>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</si>
  <si>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</si>
  <si>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</si>
  <si>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</si>
  <si>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</si>
  <si>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</si>
  <si>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</si>
  <si>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</si>
  <si>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</si>
  <si>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</si>
  <si>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</si>
  <si>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</si>
  <si>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</si>
  <si>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</si>
  <si>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</si>
  <si>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</si>
  <si>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</si>
  <si>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</si>
  <si>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</si>
  <si>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</si>
  <si>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</si>
  <si>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</si>
  <si>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</si>
  <si>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</si>
  <si>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</si>
  <si>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</si>
  <si>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</si>
  <si>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</si>
  <si>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</si>
  <si>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</si>
  <si>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</si>
  <si>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</si>
  <si>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</si>
  <si>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</si>
  <si>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</si>
  <si>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</si>
  <si>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</si>
  <si>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</si>
  <si>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</si>
  <si>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</si>
  <si>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</si>
  <si>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</si>
  <si>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</si>
  <si>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</si>
  <si>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</si>
  <si>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</si>
  <si>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</si>
  <si>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</si>
  <si>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</si>
  <si>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</si>
  <si>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</si>
  <si>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</si>
  <si>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</si>
  <si>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</si>
  <si>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</si>
  <si>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</si>
  <si>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</si>
  <si>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</si>
  <si>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</si>
  <si>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</si>
  <si>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</si>
  <si>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</si>
  <si>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</si>
  <si>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</si>
  <si>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</si>
  <si>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</si>
  <si>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</si>
  <si>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</si>
  <si>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</si>
  <si>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</si>
  <si>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</si>
  <si>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</si>
  <si>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</si>
  <si>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</si>
  <si>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</si>
  <si>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</si>
  <si>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</si>
  <si>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</si>
  <si>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</si>
  <si>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</si>
  <si>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</si>
  <si>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</si>
  <si>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</si>
  <si>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</si>
  <si>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</si>
  <si>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</si>
  <si>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</si>
  <si>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</si>
  <si>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</si>
  <si>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</si>
  <si>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</si>
  <si>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</si>
  <si>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</si>
  <si>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</si>
  <si>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</si>
  <si>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</si>
  <si>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</si>
  <si>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</si>
  <si>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</si>
  <si>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</si>
  <si>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</si>
  <si>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</si>
  <si>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</si>
  <si>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</si>
  <si>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</si>
  <si>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</si>
  <si>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</si>
  <si>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</si>
  <si>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</si>
  <si>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</si>
  <si>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</si>
  <si>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</si>
  <si>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</si>
  <si>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</si>
  <si>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</si>
  <si>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</si>
  <si>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</si>
  <si>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</si>
  <si>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</si>
  <si>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</si>
  <si>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</si>
  <si>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</si>
  <si>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</si>
  <si>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</si>
  <si>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</si>
  <si>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</si>
  <si>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</si>
  <si>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</si>
  <si>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</si>
  <si>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</si>
  <si>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</si>
  <si>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</si>
  <si>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</si>
  <si>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</si>
  <si>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</si>
  <si>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</si>
  <si>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</si>
  <si>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</si>
  <si>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</si>
  <si>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</si>
  <si>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</si>
  <si>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</si>
  <si>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</si>
  <si>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</si>
  <si>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</si>
  <si>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</si>
  <si>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</si>
  <si>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</si>
  <si>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</si>
  <si>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</si>
  <si>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</si>
  <si>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</si>
  <si>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</si>
  <si>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</si>
  <si>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</si>
  <si>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</si>
  <si>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</si>
  <si>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</si>
  <si>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</si>
  <si>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</si>
  <si>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</si>
  <si>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</si>
  <si>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</si>
  <si>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</si>
  <si>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</si>
  <si>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</si>
  <si>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</si>
  <si>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</si>
  <si>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</si>
  <si>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</si>
  <si>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</si>
  <si>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</si>
  <si>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</si>
  <si>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</si>
  <si>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</si>
  <si>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</si>
  <si>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</si>
  <si>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</si>
  <si>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</si>
  <si>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</si>
  <si>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</si>
  <si>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</si>
  <si>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</si>
  <si>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</si>
  <si>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</si>
  <si>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</si>
  <si>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</si>
  <si>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</si>
  <si>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</si>
  <si>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</si>
  <si>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</si>
  <si>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</si>
  <si>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</si>
  <si>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</si>
  <si>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</si>
  <si>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</si>
  <si>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</si>
  <si>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</si>
  <si>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</si>
  <si>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</si>
  <si>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</si>
  <si>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</si>
  <si>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</si>
  <si>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</si>
  <si>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</si>
  <si>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</si>
  <si>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</si>
  <si>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</si>
  <si>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</si>
  <si>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</si>
  <si>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</si>
  <si>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</si>
  <si>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</si>
  <si>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</si>
  <si>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</si>
  <si>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</si>
  <si>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</si>
  <si>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</si>
  <si>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</si>
  <si>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</si>
  <si>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</si>
  <si>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</si>
  <si>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</si>
  <si>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</si>
  <si>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</si>
  <si>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</si>
  <si>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</si>
  <si>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</si>
  <si>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</si>
  <si>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</si>
  <si>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</si>
  <si>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</si>
  <si>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</si>
  <si>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</si>
  <si>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</si>
  <si>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</si>
  <si>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</si>
  <si>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</si>
  <si>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</si>
  <si>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</si>
  <si>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</si>
  <si>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</si>
  <si>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</si>
  <si>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</si>
  <si>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</si>
  <si>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</si>
  <si>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</si>
  <si>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</si>
  <si>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</si>
  <si>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</si>
  <si>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</si>
  <si>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</si>
  <si>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</si>
  <si>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</si>
  <si>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</si>
  <si>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</si>
  <si>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</si>
  <si>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</si>
  <si>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</si>
  <si>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</si>
  <si>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</si>
  <si>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</si>
  <si>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</si>
  <si>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</si>
  <si>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</si>
  <si>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</si>
  <si>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</si>
  <si>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</si>
  <si>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</si>
  <si>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</si>
  <si>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</si>
  <si>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</si>
  <si>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</si>
  <si>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</si>
  <si>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</si>
  <si>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</si>
  <si>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</si>
  <si>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</si>
  <si>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</si>
  <si>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</si>
  <si>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</si>
  <si>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</si>
  <si>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</si>
  <si>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</si>
  <si>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</si>
  <si>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</si>
  <si>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</si>
  <si>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</si>
  <si>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</si>
  <si>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</si>
  <si>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</si>
  <si>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</si>
  <si>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</si>
  <si>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</si>
  <si>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</si>
  <si>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</si>
  <si>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</si>
  <si>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</si>
  <si>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</si>
  <si>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</si>
  <si>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</si>
  <si>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</si>
  <si>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</si>
  <si>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</si>
  <si>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</si>
  <si>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</si>
  <si>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</si>
  <si>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</si>
  <si>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</si>
  <si>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</si>
  <si>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</si>
  <si>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</si>
  <si>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</si>
  <si>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</si>
  <si>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</si>
  <si>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</si>
  <si>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</si>
  <si>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</si>
  <si>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</si>
  <si>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</si>
  <si>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</si>
  <si>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</si>
  <si>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</si>
  <si>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</si>
  <si>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</si>
  <si>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</si>
  <si>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</si>
  <si>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</si>
  <si>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</si>
  <si>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</si>
  <si>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</si>
  <si>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</si>
  <si>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</si>
  <si>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</si>
  <si>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</si>
  <si>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</si>
  <si>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</si>
  <si>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</si>
  <si>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</si>
  <si>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</si>
  <si>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</si>
  <si>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</si>
  <si>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</si>
  <si>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</si>
  <si>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</si>
  <si>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</si>
  <si>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</si>
  <si>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</si>
  <si>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</si>
  <si>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</si>
  <si>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</si>
  <si>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</si>
  <si>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</si>
  <si>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</si>
  <si>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</si>
  <si>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</si>
  <si>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</si>
  <si>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</si>
  <si>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</si>
  <si>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</si>
  <si>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</si>
  <si>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</si>
  <si>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</si>
  <si>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</si>
  <si>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</si>
  <si>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</si>
  <si>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</si>
  <si>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</si>
  <si>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</si>
  <si>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</si>
  <si>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</si>
  <si>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</si>
  <si>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</si>
  <si>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</si>
  <si>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</si>
  <si>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</si>
  <si>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</si>
  <si>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</si>
  <si>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</si>
  <si>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</si>
  <si>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</si>
  <si>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</si>
  <si>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</si>
  <si>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</si>
  <si>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</si>
  <si>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</si>
  <si>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</si>
  <si>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</si>
  <si>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</si>
  <si>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</si>
  <si>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</si>
  <si>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</si>
  <si>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</si>
  <si>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</si>
  <si>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</si>
  <si>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</si>
  <si>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</si>
  <si>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</si>
  <si>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</si>
  <si>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</si>
  <si>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</si>
  <si>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</si>
  <si>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</si>
  <si>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</si>
  <si>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</si>
  <si>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</si>
  <si>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</si>
  <si>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</si>
  <si>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</si>
  <si>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</si>
  <si>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</si>
  <si>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</si>
  <si>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</si>
  <si>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</si>
  <si>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</si>
  <si>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</si>
  <si>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</si>
  <si>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</si>
  <si>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</si>
  <si>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</si>
  <si>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</si>
  <si>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</si>
  <si>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</si>
  <si>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</si>
  <si>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</si>
  <si>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</si>
  <si>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</si>
  <si>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</si>
  <si>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</si>
  <si>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</si>
  <si>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</si>
  <si>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</si>
  <si>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</si>
  <si>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</si>
  <si>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</si>
  <si>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</si>
  <si>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</si>
  <si>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</si>
  <si>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</si>
  <si>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</si>
  <si>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</si>
  <si>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</si>
  <si>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</si>
  <si>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</si>
  <si>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</si>
  <si>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</si>
  <si>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</si>
  <si>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</si>
  <si>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</si>
  <si>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</si>
  <si>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</si>
  <si>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</si>
  <si>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</si>
  <si>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</si>
  <si>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</si>
  <si>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</si>
  <si>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</si>
  <si>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</si>
  <si>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</si>
  <si>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</si>
  <si>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</si>
  <si>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</si>
  <si>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</si>
  <si>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</si>
  <si>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</si>
  <si>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</si>
  <si>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</si>
  <si>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</si>
  <si>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</si>
  <si>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</si>
  <si>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</si>
  <si>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</si>
  <si>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</si>
  <si>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</si>
  <si>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</si>
  <si>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</si>
  <si>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</si>
  <si>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</si>
  <si>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</si>
  <si>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</si>
  <si>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</si>
  <si>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</si>
  <si>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</si>
  <si>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</si>
  <si>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</si>
  <si>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</si>
  <si>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</si>
  <si>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</si>
  <si>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</si>
  <si>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</si>
  <si>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</si>
  <si>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</si>
  <si>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</si>
  <si>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</si>
  <si>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</si>
  <si>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</si>
  <si>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</si>
  <si>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</si>
  <si>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</si>
  <si>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</si>
  <si>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</si>
  <si>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</si>
  <si>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</si>
  <si>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</si>
  <si>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</si>
  <si>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</si>
  <si>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</si>
  <si>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</si>
  <si>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</si>
  <si>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</si>
  <si>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</si>
  <si>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</si>
  <si>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</si>
  <si>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</si>
  <si>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</si>
  <si>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</si>
  <si>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</si>
  <si>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</si>
  <si>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</si>
  <si>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</si>
  <si>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</si>
  <si>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</si>
  <si>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</si>
  <si>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</si>
  <si>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</si>
  <si>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</si>
  <si>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</si>
  <si>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</si>
  <si>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</si>
  <si>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</si>
  <si>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</si>
  <si>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</si>
  <si>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</si>
  <si>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</si>
  <si>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</si>
  <si>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</si>
  <si>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</si>
  <si>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</si>
  <si>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</si>
  <si>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</si>
  <si>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</si>
  <si>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</si>
  <si>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</si>
  <si>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</si>
  <si>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</si>
  <si>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</si>
  <si>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</si>
  <si>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</si>
  <si>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</si>
  <si>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</si>
  <si>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</si>
  <si>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</si>
  <si>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</si>
  <si>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</si>
  <si>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</si>
  <si>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</si>
  <si>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</si>
  <si>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</si>
  <si>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</si>
  <si>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</si>
  <si>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</si>
  <si>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</si>
  <si>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</si>
  <si>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</si>
  <si>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</si>
  <si>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</si>
  <si>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</si>
  <si>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</si>
  <si>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</si>
  <si>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</si>
  <si>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</si>
  <si>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</si>
  <si>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</si>
  <si>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</si>
  <si>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</si>
  <si>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</si>
  <si>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</si>
  <si>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</si>
  <si>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</si>
  <si>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</si>
  <si>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</si>
  <si>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</si>
  <si>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</si>
  <si>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</si>
  <si>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</si>
  <si>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</si>
  <si>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</si>
  <si>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</si>
  <si>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</si>
  <si>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</si>
  <si>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</si>
  <si>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</si>
  <si>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</si>
  <si>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</si>
  <si>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</si>
  <si>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</si>
  <si>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</si>
  <si>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</si>
  <si>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</si>
  <si>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</si>
  <si>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</si>
  <si>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</si>
  <si>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</si>
  <si>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</si>
  <si>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</si>
  <si>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</si>
  <si>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</si>
  <si>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</si>
  <si>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</si>
  <si>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</si>
  <si>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</si>
  <si>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</si>
  <si>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</si>
  <si>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</si>
  <si>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</si>
  <si>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</si>
  <si>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</si>
  <si>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</si>
  <si>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</si>
  <si>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</si>
  <si>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</si>
  <si>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</si>
  <si>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</si>
  <si>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</si>
  <si>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</si>
  <si>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</si>
  <si>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</si>
  <si>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</si>
  <si>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</si>
  <si>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</si>
  <si>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</si>
  <si>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</si>
  <si>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</si>
  <si>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</si>
  <si>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</si>
  <si>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</si>
  <si>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</si>
  <si>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</si>
  <si>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</si>
  <si>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</si>
  <si>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</si>
  <si>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</si>
  <si>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</si>
  <si>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</si>
  <si>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</si>
  <si>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</si>
  <si>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</si>
  <si>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</si>
  <si>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</si>
  <si>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</si>
  <si>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</si>
  <si>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</si>
  <si>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</si>
  <si>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</si>
  <si>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</si>
  <si>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</si>
  <si>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</si>
  <si>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</si>
  <si>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</si>
  <si>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</si>
  <si>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</si>
  <si>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</si>
  <si>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</si>
  <si>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</si>
  <si>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</si>
  <si>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</si>
  <si>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</si>
  <si>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</si>
  <si>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</si>
  <si>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</si>
  <si>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</si>
  <si>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</si>
  <si>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</si>
  <si>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</si>
  <si>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</si>
  <si>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</si>
  <si>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</si>
  <si>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</si>
  <si>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</si>
  <si>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</si>
  <si>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</si>
  <si>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</si>
  <si>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</si>
  <si>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</si>
  <si>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</si>
  <si>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</si>
  <si>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</si>
  <si>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</si>
  <si>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</si>
  <si>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</si>
  <si>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</si>
  <si>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</si>
  <si>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</si>
  <si>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</si>
  <si>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</si>
  <si>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</si>
  <si>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</si>
  <si>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</si>
  <si>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</si>
  <si>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</si>
  <si>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</si>
  <si>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</si>
  <si>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</si>
  <si>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</si>
  <si>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</si>
  <si>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</si>
  <si>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</si>
  <si>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</si>
  <si>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</si>
  <si>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</si>
  <si>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</si>
  <si>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</si>
  <si>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</si>
  <si>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</si>
  <si>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</si>
  <si>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</si>
  <si>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</si>
  <si>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</si>
  <si>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</si>
  <si>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</si>
  <si>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</si>
  <si>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</si>
  <si>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</si>
  <si>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</si>
  <si>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</si>
  <si>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</si>
  <si>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</si>
  <si>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</si>
  <si>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</si>
  <si>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</si>
  <si>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</si>
  <si>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</si>
  <si>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</si>
  <si>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</si>
  <si>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</si>
  <si>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</si>
  <si>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</si>
  <si>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</si>
  <si>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</si>
  <si>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</si>
  <si>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</si>
  <si>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</si>
  <si>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</si>
  <si>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</si>
  <si>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</si>
  <si>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</si>
  <si>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</si>
  <si>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</si>
  <si>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</si>
  <si>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</si>
  <si>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</si>
  <si>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</si>
  <si>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</si>
  <si>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</si>
  <si>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</si>
  <si>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</si>
  <si>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</si>
  <si>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</si>
  <si>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</si>
  <si>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</si>
  <si>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</si>
  <si>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</si>
  <si>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</si>
  <si>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</si>
  <si>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</si>
  <si>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</si>
  <si>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</si>
  <si>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</si>
  <si>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</si>
  <si>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</si>
  <si>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</si>
  <si>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</si>
  <si>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</si>
  <si>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</si>
  <si>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</si>
  <si>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</si>
  <si>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</si>
  <si>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</si>
  <si>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</si>
  <si>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</si>
  <si>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</si>
  <si>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</si>
  <si>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</si>
  <si>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</si>
  <si>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</si>
  <si>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</si>
  <si>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</si>
  <si>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</si>
  <si>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</si>
  <si>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</si>
  <si>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</si>
  <si>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</si>
  <si>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</si>
  <si>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</si>
  <si>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</si>
  <si>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</si>
  <si>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</si>
  <si>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</si>
  <si>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</si>
  <si>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</si>
  <si>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</si>
  <si>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</si>
  <si>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</si>
  <si>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</si>
  <si>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</si>
  <si>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</si>
  <si>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</si>
  <si>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</si>
  <si>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</si>
  <si>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</si>
  <si>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</si>
  <si>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</si>
  <si>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</si>
  <si>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</si>
  <si>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</si>
  <si>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</si>
  <si>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</si>
  <si>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</si>
  <si>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</si>
  <si>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</si>
  <si>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</si>
  <si>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</si>
  <si>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</si>
  <si>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</si>
  <si>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</si>
  <si>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</si>
  <si>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</si>
  <si>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</si>
  <si>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</si>
  <si>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</si>
  <si>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</si>
  <si>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</si>
  <si>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</si>
  <si>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</si>
  <si>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</si>
  <si>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</si>
  <si>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</si>
  <si>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</si>
  <si>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</si>
  <si>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</si>
  <si>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</si>
  <si>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</si>
  <si>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</si>
  <si>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</si>
  <si>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</si>
  <si>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</si>
  <si>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</si>
  <si>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</si>
  <si>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</si>
  <si>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</si>
  <si>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</si>
  <si>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</si>
  <si>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</si>
  <si>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</si>
  <si>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</si>
  <si>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</si>
  <si>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</si>
  <si>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</si>
  <si>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</si>
  <si>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</si>
  <si>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</si>
  <si>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</si>
  <si>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</si>
  <si>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</si>
  <si>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</si>
  <si>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</si>
  <si>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</si>
  <si>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</si>
  <si>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</si>
  <si>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</si>
  <si>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</si>
  <si>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</si>
  <si>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</si>
  <si>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</si>
  <si>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</si>
  <si>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</si>
  <si>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</si>
  <si>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</si>
  <si>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</si>
  <si>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</si>
  <si>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</si>
  <si>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</si>
  <si>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</si>
  <si>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</si>
  <si>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</si>
  <si>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</si>
  <si>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</si>
  <si>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</si>
  <si>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</si>
  <si>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</si>
  <si>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</si>
  <si>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</si>
  <si>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</si>
  <si>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</si>
  <si>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</si>
  <si>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</si>
  <si>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</si>
  <si>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</si>
  <si>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</si>
  <si>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</si>
  <si>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</si>
  <si>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</si>
  <si>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</si>
  <si>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</si>
  <si>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</si>
  <si>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</si>
  <si>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</si>
  <si>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</si>
  <si>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</si>
  <si>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</si>
  <si>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</si>
  <si>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</si>
  <si>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</si>
  <si>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</si>
  <si>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</si>
  <si>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</si>
  <si>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</si>
  <si>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</si>
  <si>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</si>
  <si>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</si>
  <si>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</si>
  <si>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</si>
  <si>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</si>
  <si>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</si>
  <si>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</si>
  <si>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</si>
  <si>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</si>
  <si>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</si>
  <si>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</si>
  <si>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</si>
  <si>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</si>
  <si>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</si>
  <si>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</si>
  <si>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</si>
  <si>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</si>
  <si>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</si>
  <si>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</si>
  <si>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</si>
  <si>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</si>
  <si>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</si>
  <si>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</si>
  <si>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</si>
  <si>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</si>
  <si>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</si>
  <si>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</si>
  <si>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</si>
  <si>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</si>
  <si>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</si>
  <si>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</si>
  <si>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</si>
  <si>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</si>
  <si>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</si>
  <si>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</si>
  <si>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</si>
  <si>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</si>
  <si>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</si>
  <si>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</si>
  <si>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</si>
  <si>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</si>
  <si>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</si>
  <si>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</si>
  <si>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</si>
  <si>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</si>
  <si>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</si>
  <si>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</si>
  <si>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</si>
  <si>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</si>
  <si>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</si>
  <si>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</si>
  <si>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</si>
  <si>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</si>
  <si>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</si>
  <si>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</si>
  <si>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</si>
  <si>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</si>
  <si>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</si>
  <si>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</si>
  <si>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</si>
  <si>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</si>
  <si>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</si>
  <si>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</si>
  <si>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</si>
  <si>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</si>
  <si>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</si>
  <si>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</si>
  <si>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</si>
  <si>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</si>
  <si>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</si>
  <si>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</si>
  <si>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</si>
  <si>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</si>
  <si>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</si>
  <si>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</si>
  <si>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</si>
  <si>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</si>
  <si>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</si>
  <si>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</si>
  <si>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</si>
  <si>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</si>
  <si>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</si>
  <si>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</si>
  <si>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</si>
  <si>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</si>
  <si>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</si>
  <si>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</si>
  <si>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</si>
  <si>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</si>
  <si>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</si>
  <si>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</si>
  <si>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</si>
  <si>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</si>
  <si>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</si>
  <si>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</si>
  <si>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</si>
  <si>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</si>
  <si>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</si>
  <si>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</si>
  <si>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</si>
  <si>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</si>
  <si>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</si>
  <si>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</si>
  <si>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</si>
  <si>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</si>
  <si>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</si>
  <si>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</si>
  <si>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</si>
  <si>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</si>
  <si>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</si>
  <si>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</si>
  <si>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</si>
  <si>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</si>
  <si>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</si>
  <si>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</si>
  <si>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</si>
  <si>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</si>
  <si>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</si>
  <si>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</si>
  <si>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</si>
  <si>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</si>
  <si>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</si>
  <si>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</si>
  <si>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</si>
  <si>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</si>
  <si>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</si>
  <si>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</si>
  <si>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</si>
  <si>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</si>
  <si>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</si>
  <si>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</si>
  <si>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</si>
  <si>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</si>
  <si>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</si>
  <si>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</si>
  <si>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</si>
  <si>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</si>
  <si>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</si>
  <si>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</si>
  <si>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</si>
  <si>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</si>
  <si>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</si>
  <si>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</si>
  <si>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</si>
  <si>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</si>
  <si>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</si>
  <si>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</si>
  <si>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</si>
  <si>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</si>
  <si>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</si>
  <si>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</si>
  <si>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</si>
  <si>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</si>
  <si>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</si>
  <si>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</si>
  <si>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</si>
  <si>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</si>
  <si>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</si>
  <si>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</si>
  <si>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</si>
  <si>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</si>
  <si>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</si>
  <si>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</si>
  <si>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</si>
  <si>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</si>
  <si>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</si>
  <si>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</si>
  <si>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</si>
  <si>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</si>
  <si>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</si>
  <si>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</si>
  <si>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</si>
  <si>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</si>
  <si>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</si>
  <si>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</si>
  <si>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</si>
  <si>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</si>
  <si>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</si>
  <si>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</si>
  <si>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</si>
  <si>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</si>
  <si>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</si>
  <si>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</si>
  <si>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</si>
  <si>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</si>
  <si>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</si>
  <si>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</si>
  <si>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</si>
  <si>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</si>
  <si>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</si>
  <si>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</si>
  <si>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</si>
  <si>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</si>
  <si>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</si>
  <si>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</si>
  <si>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</si>
  <si>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</si>
  <si>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</si>
  <si>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</si>
  <si>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</si>
  <si>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</si>
  <si>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</si>
  <si>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</si>
  <si>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</si>
  <si>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</si>
  <si>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</si>
  <si>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</si>
  <si>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</si>
  <si>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</si>
  <si>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</si>
  <si>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</si>
  <si>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</si>
  <si>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</si>
  <si>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</si>
  <si>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</si>
  <si>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</si>
  <si>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</si>
  <si>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</si>
  <si>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</si>
  <si>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</si>
  <si>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</si>
  <si>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</si>
  <si>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</si>
  <si>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</si>
  <si>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</si>
  <si>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</si>
  <si>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</si>
  <si>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</si>
  <si>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</si>
  <si>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</si>
  <si>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</si>
  <si>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</si>
  <si>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</si>
  <si>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</si>
  <si>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</si>
  <si>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</si>
  <si>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</si>
  <si>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</si>
  <si>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</si>
  <si>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</si>
  <si>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</si>
  <si>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</si>
  <si>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</si>
  <si>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</si>
  <si>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</si>
  <si>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</si>
  <si>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</si>
  <si>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</si>
  <si>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</si>
  <si>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</si>
  <si>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</si>
  <si>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</si>
  <si>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</si>
  <si>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</si>
  <si>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</si>
  <si>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</si>
  <si>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</si>
  <si>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</si>
  <si>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</si>
  <si>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</si>
  <si>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</si>
  <si>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</si>
  <si>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</si>
  <si>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</si>
  <si>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</si>
  <si>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</si>
  <si>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</si>
  <si>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</si>
  <si>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</si>
  <si>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</si>
  <si>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</si>
  <si>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</si>
  <si>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</si>
  <si>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</si>
  <si>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</si>
  <si>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</si>
  <si>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</si>
  <si>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</si>
  <si>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</si>
  <si>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</si>
  <si>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</si>
  <si>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</si>
  <si>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</si>
  <si>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</si>
  <si>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</si>
  <si>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</si>
  <si>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</si>
  <si>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</si>
  <si>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</si>
  <si>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</si>
  <si>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</si>
  <si>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</si>
  <si>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</si>
  <si>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</si>
  <si>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</si>
  <si>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</si>
  <si>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</si>
  <si>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</si>
  <si>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</si>
  <si>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</si>
  <si>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</si>
  <si>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</si>
  <si>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</si>
  <si>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</si>
  <si>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</si>
  <si>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</si>
  <si>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</si>
  <si>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</si>
  <si>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</si>
  <si>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</si>
  <si>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</si>
  <si>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</si>
  <si>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</si>
  <si>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</si>
  <si>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</si>
  <si>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</si>
  <si>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</si>
  <si>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</si>
  <si>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</si>
  <si>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</si>
  <si>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</si>
  <si>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</si>
  <si>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</si>
  <si>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</si>
  <si>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</si>
  <si>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</si>
  <si>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</si>
  <si>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</si>
  <si>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</si>
  <si>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</si>
  <si>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</si>
  <si>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</si>
  <si>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</si>
  <si>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</si>
  <si>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</si>
  <si>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</si>
  <si>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</si>
  <si>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</si>
  <si>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</si>
  <si>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</si>
  <si>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</si>
  <si>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</si>
  <si>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</si>
  <si>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</si>
  <si>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</si>
  <si>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</si>
  <si>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</si>
  <si>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</si>
  <si>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</si>
  <si>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</si>
  <si>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</si>
  <si>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</si>
  <si>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</si>
  <si>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</si>
  <si>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</si>
  <si>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</si>
  <si>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</si>
  <si>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</si>
  <si>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</si>
  <si>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</si>
  <si>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</si>
  <si>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</si>
  <si>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</si>
  <si>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</si>
  <si>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</si>
  <si>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</si>
  <si>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</si>
  <si>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</si>
  <si>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</si>
  <si>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</si>
  <si>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</si>
  <si>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</si>
  <si>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</si>
  <si>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</si>
  <si>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</si>
  <si>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</si>
  <si>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</si>
  <si>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</si>
  <si>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</si>
  <si>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</si>
  <si>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</si>
  <si>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</si>
  <si>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</si>
  <si>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</si>
  <si>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</si>
  <si>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</si>
  <si>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</si>
  <si>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</si>
  <si>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</si>
  <si>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</si>
  <si>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</si>
  <si>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</si>
  <si>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</si>
  <si>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</si>
  <si>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</si>
  <si>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</si>
  <si>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</si>
  <si>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</si>
  <si>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</si>
  <si>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</si>
  <si>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</si>
  <si>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</si>
  <si>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</si>
  <si>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</si>
  <si>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</si>
  <si>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</si>
  <si>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</si>
  <si>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</si>
  <si>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</si>
  <si>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</si>
  <si>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</si>
  <si>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</si>
  <si>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</si>
  <si>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</si>
  <si>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</si>
  <si>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</si>
  <si>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</si>
  <si>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</si>
  <si>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</si>
  <si>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</si>
  <si>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</si>
  <si>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</si>
  <si>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</si>
  <si>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</si>
  <si>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</si>
  <si>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</si>
  <si>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</si>
  <si>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</si>
  <si>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</si>
  <si>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</si>
  <si>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</si>
  <si>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</si>
  <si>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</si>
  <si>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</si>
  <si>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</si>
  <si>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</si>
  <si>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</si>
  <si>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</si>
  <si>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</si>
  <si>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</si>
  <si>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</si>
  <si>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</si>
  <si>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</si>
  <si>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</si>
  <si>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</si>
  <si>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</si>
  <si>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</si>
  <si>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</si>
  <si>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</si>
  <si>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</si>
  <si>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</si>
  <si>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</si>
  <si>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</si>
  <si>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</si>
  <si>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</si>
  <si>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</si>
  <si>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</si>
  <si>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</si>
  <si>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</si>
  <si>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</si>
  <si>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</si>
  <si>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</si>
  <si>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</si>
  <si>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</si>
  <si>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</si>
  <si>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</si>
  <si>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</si>
  <si>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</si>
  <si>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</si>
  <si>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</si>
  <si>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</si>
  <si>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</si>
  <si>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</si>
  <si>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</si>
  <si>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</si>
  <si>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</si>
  <si>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</si>
  <si>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</si>
  <si>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</si>
  <si>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</si>
  <si>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</si>
  <si>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</si>
  <si>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</si>
  <si>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</si>
  <si>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</si>
  <si>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</si>
  <si>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</si>
  <si>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</si>
  <si>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</si>
  <si>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</si>
  <si>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</si>
  <si>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</si>
  <si>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</si>
  <si>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</si>
  <si>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</si>
  <si>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</si>
  <si>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</si>
  <si>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</si>
  <si>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</si>
  <si>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</si>
  <si>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</si>
  <si>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</si>
  <si>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</si>
  <si>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</si>
  <si>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</si>
  <si>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</si>
  <si>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</si>
  <si>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</si>
  <si>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</si>
  <si>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</si>
  <si>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</si>
  <si>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</si>
  <si>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</si>
  <si>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</si>
  <si>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</si>
  <si>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</si>
  <si>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</si>
  <si>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</si>
  <si>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</si>
  <si>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</si>
  <si>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</si>
  <si>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</si>
  <si>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</si>
  <si>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</si>
  <si>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</si>
  <si>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</si>
  <si>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</si>
  <si>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</si>
  <si>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</si>
  <si>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</si>
  <si>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</si>
  <si>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</si>
  <si>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</si>
  <si>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</si>
  <si>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</si>
  <si>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</si>
  <si>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</si>
  <si>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</si>
  <si>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</si>
  <si>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</si>
  <si>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</si>
  <si>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</si>
  <si>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</si>
  <si>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</si>
  <si>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</si>
  <si>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</si>
  <si>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</si>
  <si>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</si>
  <si>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</si>
  <si>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</si>
  <si>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</si>
  <si>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</si>
  <si>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</si>
  <si>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</si>
  <si>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</si>
  <si>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</si>
  <si>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</si>
  <si>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</si>
  <si>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</si>
  <si>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</si>
  <si>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</si>
  <si>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</si>
  <si>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</si>
  <si>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</si>
  <si>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</si>
  <si>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</si>
  <si>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</si>
  <si>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</si>
  <si>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</si>
  <si>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</si>
  <si>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</si>
  <si>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</si>
  <si>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</si>
  <si>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</si>
  <si>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</si>
  <si>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</si>
  <si>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</si>
  <si>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</si>
  <si>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</si>
  <si>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</si>
  <si>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</si>
  <si>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</si>
  <si>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</si>
  <si>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</si>
  <si>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</si>
  <si>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</si>
  <si>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</si>
  <si>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</si>
  <si>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</si>
  <si>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</si>
  <si>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</si>
  <si>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</si>
  <si>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</si>
  <si>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</si>
  <si>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</si>
  <si>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</si>
  <si>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</si>
  <si>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</si>
  <si>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</si>
  <si>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</si>
  <si>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</si>
  <si>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</si>
  <si>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</si>
  <si>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</si>
  <si>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</si>
  <si>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</si>
  <si>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</si>
  <si>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</si>
  <si>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</si>
  <si>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</si>
  <si>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</si>
  <si>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</si>
  <si>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</si>
  <si>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</si>
  <si>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</si>
  <si>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</si>
  <si>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</si>
  <si>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</si>
  <si>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</si>
  <si>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</si>
  <si>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</si>
  <si>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</si>
  <si>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</si>
  <si>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</si>
  <si>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</si>
  <si>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</si>
  <si>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</si>
  <si>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</si>
  <si>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</si>
  <si>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</si>
  <si>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</si>
  <si>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</si>
  <si>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</si>
  <si>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</si>
  <si>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</si>
  <si>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</si>
  <si>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</si>
  <si>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</si>
  <si>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</si>
  <si>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</si>
  <si>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</si>
  <si>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</si>
  <si>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</si>
  <si>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</si>
  <si>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</si>
  <si>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</si>
  <si>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</si>
  <si>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</si>
  <si>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</si>
  <si>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</si>
  <si>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</si>
  <si>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</si>
  <si>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</si>
  <si>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</si>
  <si>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</si>
  <si>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</si>
  <si>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</si>
  <si>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</si>
  <si>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</si>
  <si>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</si>
  <si>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</si>
  <si>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</si>
  <si>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</si>
  <si>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</si>
  <si>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</si>
  <si>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</si>
  <si>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</si>
  <si>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</si>
  <si>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</si>
  <si>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</si>
  <si>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</si>
  <si>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</si>
  <si>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</si>
  <si>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</si>
  <si>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</si>
  <si>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</si>
  <si>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</si>
  <si>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</si>
  <si>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</si>
  <si>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</si>
  <si>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</si>
  <si>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</si>
  <si>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</si>
  <si>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</si>
  <si>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</si>
  <si>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</si>
  <si>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</si>
  <si>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</si>
  <si>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</si>
  <si>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</si>
  <si>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</si>
  <si>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</si>
  <si>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</si>
  <si>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</si>
  <si>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</si>
  <si>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</si>
  <si>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</si>
  <si>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</si>
  <si>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</si>
  <si>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</si>
  <si>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</si>
  <si>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</si>
  <si>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</si>
  <si>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</si>
  <si>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</si>
  <si>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</si>
  <si>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</si>
  <si>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</si>
  <si>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</si>
  <si>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</si>
  <si>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</si>
  <si>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</si>
  <si>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</si>
  <si>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</si>
  <si>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</si>
  <si>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</si>
  <si>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</si>
  <si>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</si>
  <si>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</si>
  <si>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</si>
  <si>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</si>
  <si>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</si>
  <si>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</si>
  <si>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</si>
  <si>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</si>
  <si>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</si>
  <si>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</si>
  <si>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</si>
  <si>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</si>
  <si>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</si>
  <si>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</si>
  <si>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</si>
  <si>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</si>
  <si>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</si>
  <si>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</si>
  <si>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</si>
  <si>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</si>
  <si>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</si>
  <si>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</si>
  <si>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</si>
  <si>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</si>
  <si>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</si>
  <si>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</si>
  <si>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</si>
  <si>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</si>
  <si>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</si>
  <si>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</si>
  <si>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</si>
  <si>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</si>
  <si>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</si>
  <si>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</si>
  <si>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</si>
  <si>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</si>
  <si>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</si>
  <si>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</si>
  <si>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</si>
  <si>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</si>
  <si>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</si>
  <si>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</si>
  <si>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</si>
  <si>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</si>
  <si>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</si>
  <si>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</si>
  <si>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</si>
  <si>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</si>
  <si>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</si>
  <si>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</si>
  <si>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</si>
  <si>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</si>
  <si>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</si>
  <si>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</si>
  <si>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</si>
  <si>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</si>
  <si>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</si>
  <si>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</si>
  <si>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</si>
  <si>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</si>
  <si>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</si>
  <si>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</si>
  <si>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</si>
  <si>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</si>
  <si>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</si>
  <si>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</si>
  <si>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</si>
  <si>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</si>
  <si>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</si>
  <si>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</si>
  <si>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</si>
  <si>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</si>
  <si>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</si>
  <si>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</si>
  <si>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</si>
  <si>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</si>
  <si>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</si>
  <si>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</si>
  <si>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</si>
  <si>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</si>
  <si>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</si>
  <si>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</si>
  <si>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</si>
  <si>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</si>
  <si>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</si>
  <si>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</si>
  <si>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</si>
  <si>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</si>
  <si>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</si>
  <si>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</si>
  <si>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</si>
  <si>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</si>
  <si>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</si>
  <si>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</si>
  <si>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</si>
  <si>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</si>
  <si>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</si>
  <si>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</si>
  <si>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</si>
  <si>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</si>
  <si>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</si>
  <si>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</si>
  <si>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</si>
  <si>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</si>
  <si>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</si>
  <si>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</si>
  <si>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</si>
  <si>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</si>
  <si>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</si>
  <si>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</si>
  <si>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</si>
  <si>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</si>
  <si>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</si>
  <si>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</si>
  <si>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</si>
  <si>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</si>
  <si>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</si>
  <si>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</si>
  <si>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</si>
  <si>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</si>
  <si>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</si>
  <si>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</si>
  <si>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</si>
  <si>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</si>
  <si>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</si>
  <si>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</si>
  <si>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</si>
  <si>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</si>
  <si>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</si>
  <si>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</si>
  <si>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</si>
  <si>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</si>
  <si>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</si>
  <si>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</si>
  <si>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</si>
  <si>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</si>
  <si>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</si>
  <si>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</si>
  <si>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</si>
  <si>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</si>
  <si>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</si>
  <si>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</si>
  <si>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</si>
  <si>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</si>
  <si>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</si>
  <si>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</si>
  <si>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</si>
  <si>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</si>
  <si>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</si>
  <si>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</si>
  <si>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</si>
  <si>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</si>
  <si>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</si>
  <si>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</si>
  <si>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</si>
  <si>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</si>
  <si>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</si>
  <si>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</si>
  <si>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</si>
  <si>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</si>
  <si>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</si>
  <si>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</si>
  <si>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</si>
  <si>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</si>
  <si>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</si>
  <si>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</si>
  <si>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</si>
  <si>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</si>
  <si>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</si>
  <si>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</si>
  <si>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</si>
  <si>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</si>
  <si>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</si>
  <si>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</si>
  <si>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</si>
  <si>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</si>
  <si>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</si>
  <si>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</si>
  <si>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</si>
  <si>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</si>
  <si>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</si>
  <si>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</si>
  <si>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</si>
  <si>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</si>
  <si>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</si>
  <si>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</si>
  <si>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</si>
  <si>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</si>
  <si>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</si>
  <si>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</si>
  <si>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</si>
  <si>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</si>
  <si>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</si>
  <si>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</si>
  <si>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</si>
  <si>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</si>
  <si>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</si>
  <si>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</si>
  <si>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</si>
  <si>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</si>
  <si>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</si>
  <si>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</si>
  <si>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</si>
  <si>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</si>
  <si>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</si>
  <si>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</si>
  <si>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</si>
  <si>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</si>
  <si>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</si>
  <si>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</si>
  <si>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</si>
  <si>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</si>
  <si>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</si>
  <si>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</si>
  <si>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</si>
  <si>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</si>
  <si>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</si>
  <si>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</si>
  <si>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</si>
  <si>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</si>
  <si>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</si>
  <si>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</si>
  <si>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</si>
  <si>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</si>
  <si>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</si>
  <si>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</si>
  <si>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</si>
  <si>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</si>
  <si>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</si>
  <si>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</si>
  <si>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</si>
  <si>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</si>
  <si>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</si>
  <si>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</si>
  <si>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</si>
  <si>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</si>
  <si>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</si>
  <si>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</si>
  <si>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</si>
  <si>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</si>
  <si>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</si>
  <si>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</si>
  <si>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</si>
  <si>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</si>
  <si>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</si>
  <si>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</si>
  <si>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</si>
  <si>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</si>
  <si>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</si>
  <si>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</si>
  <si>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</si>
  <si>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</si>
  <si>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</si>
  <si>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</si>
  <si>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</si>
  <si>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</si>
  <si>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</si>
  <si>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</si>
  <si>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</si>
  <si>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</si>
  <si>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</si>
  <si>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</si>
  <si>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</si>
  <si>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</si>
  <si>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</si>
  <si>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</si>
  <si>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</si>
  <si>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</si>
  <si>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</si>
  <si>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</si>
  <si>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</si>
  <si>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</si>
  <si>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</si>
  <si>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</si>
  <si>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</si>
  <si>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</si>
  <si>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</si>
  <si>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</si>
  <si>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</si>
  <si>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</si>
  <si>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</si>
  <si>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</si>
  <si>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</si>
  <si>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</si>
  <si>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</si>
  <si>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</si>
  <si>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</si>
  <si>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</si>
  <si>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</si>
  <si>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</si>
  <si>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</si>
  <si>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</si>
  <si>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</si>
  <si>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</si>
  <si>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</si>
  <si>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</si>
  <si>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</si>
  <si>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</si>
  <si>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</si>
  <si>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</si>
  <si>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</si>
  <si>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</si>
  <si>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</si>
  <si>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</si>
  <si>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</si>
  <si>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</si>
  <si>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</si>
  <si>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</si>
  <si>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</si>
  <si>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</si>
  <si>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</si>
  <si>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</si>
  <si>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</si>
  <si>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</si>
  <si>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</si>
  <si>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</si>
  <si>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</si>
  <si>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</si>
  <si>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</si>
  <si>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</si>
  <si>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</si>
  <si>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</si>
  <si>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</si>
  <si>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</si>
  <si>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</si>
  <si>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</si>
  <si>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</si>
  <si>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</si>
  <si>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</si>
  <si>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</si>
  <si>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</si>
  <si>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</si>
  <si>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</si>
  <si>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</si>
  <si>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</si>
  <si>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</si>
  <si>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</si>
  <si>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</si>
  <si>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</si>
  <si>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</si>
  <si>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</si>
  <si>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</si>
  <si>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</si>
  <si>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</si>
  <si>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</si>
  <si>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</si>
  <si>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</si>
  <si>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</si>
  <si>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</si>
  <si>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</si>
  <si>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</si>
  <si>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</si>
  <si>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</si>
  <si>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</si>
  <si>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</si>
  <si>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</si>
  <si>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</si>
  <si>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</si>
  <si>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</si>
  <si>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</si>
  <si>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</si>
  <si>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</si>
  <si>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</si>
  <si>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</si>
  <si>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</si>
  <si>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</si>
  <si>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</si>
  <si>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</si>
  <si>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</si>
  <si>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</si>
  <si>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</si>
  <si>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</si>
  <si>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</si>
  <si>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</si>
  <si>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</si>
  <si>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</si>
  <si>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</si>
  <si>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</si>
  <si>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</si>
  <si>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</si>
  <si>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</si>
  <si>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</si>
  <si>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</si>
  <si>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</si>
  <si>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</si>
  <si>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</si>
  <si>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</si>
  <si>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</si>
  <si>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</si>
  <si>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</si>
  <si>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</si>
  <si>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</si>
  <si>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</si>
  <si>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</si>
  <si>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</si>
  <si>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</si>
  <si>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</si>
  <si>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</si>
  <si>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</si>
  <si>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</si>
  <si>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</si>
  <si>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</si>
  <si>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</si>
  <si>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</si>
  <si>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</si>
  <si>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</si>
  <si>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</si>
  <si>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</si>
  <si>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</si>
  <si>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</si>
  <si>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</si>
  <si>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</si>
  <si>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</si>
  <si>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</si>
  <si>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</si>
  <si>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</si>
  <si>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</si>
  <si>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</si>
  <si>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</si>
  <si>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</si>
  <si>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</si>
  <si>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</si>
  <si>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</si>
  <si>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</si>
  <si>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</si>
  <si>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</si>
  <si>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</si>
  <si>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</si>
  <si>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</si>
  <si>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</si>
  <si>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</si>
  <si>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</si>
  <si>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</si>
  <si>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</si>
  <si>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</si>
  <si>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</si>
  <si>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</si>
  <si>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</si>
  <si>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</si>
  <si>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</si>
  <si>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</si>
  <si>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</si>
  <si>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</si>
  <si>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</si>
  <si>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</si>
  <si>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</si>
  <si>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</si>
  <si>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</si>
  <si>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</si>
  <si>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</si>
  <si>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</si>
  <si>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</si>
  <si>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</si>
  <si>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</si>
  <si>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</si>
  <si>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</si>
  <si>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</si>
  <si>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</si>
  <si>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</si>
  <si>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</si>
  <si>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</si>
  <si>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</si>
  <si>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</si>
  <si>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</si>
  <si>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</si>
  <si>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</si>
  <si>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</si>
  <si>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</si>
  <si>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</si>
  <si>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</si>
  <si>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</si>
  <si>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</si>
  <si>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</si>
  <si>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</si>
  <si>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</si>
  <si>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</si>
  <si>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</si>
  <si>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</si>
  <si>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</si>
  <si>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</si>
  <si>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</si>
  <si>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</si>
  <si>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</si>
  <si>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</si>
  <si>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</si>
  <si>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</si>
  <si>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</si>
  <si>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</si>
  <si>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</si>
  <si>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</si>
  <si>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</si>
  <si>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</si>
  <si>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</si>
  <si>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</si>
  <si>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</si>
  <si>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</si>
  <si>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</si>
  <si>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</si>
  <si>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</si>
  <si>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</si>
  <si>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</si>
  <si>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</si>
  <si>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</si>
  <si>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</si>
  <si>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</si>
  <si>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</si>
  <si>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</si>
  <si>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</si>
  <si>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</si>
  <si>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</si>
  <si>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</si>
  <si>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</si>
  <si>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</si>
  <si>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</si>
  <si>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</si>
  <si>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</si>
  <si>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</si>
  <si>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</si>
  <si>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</si>
  <si>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</si>
  <si>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</si>
  <si>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</si>
  <si>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</si>
  <si>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</si>
  <si>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</si>
  <si>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</si>
  <si>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</si>
  <si>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</si>
  <si>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</si>
  <si>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</si>
  <si>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</si>
  <si>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</si>
  <si>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</si>
  <si>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</si>
  <si>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</si>
  <si>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</si>
  <si>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</si>
  <si>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</si>
  <si>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</si>
  <si>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</si>
  <si>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</si>
  <si>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</si>
  <si>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</si>
  <si>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</si>
  <si>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</si>
  <si>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</si>
  <si>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</si>
  <si>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</si>
  <si>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</si>
  <si>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</si>
  <si>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</si>
  <si>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</si>
  <si>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</si>
  <si>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</si>
  <si>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</si>
  <si>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</si>
  <si>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</si>
  <si>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</si>
  <si>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</si>
  <si>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</si>
  <si>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</si>
  <si>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</si>
  <si>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</si>
  <si>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</si>
  <si>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</si>
  <si>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</si>
  <si>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</si>
  <si>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</si>
  <si>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</si>
  <si>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</si>
  <si>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</si>
  <si>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</si>
  <si>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</si>
  <si>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</si>
  <si>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</si>
  <si>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</si>
  <si>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</si>
  <si>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</si>
  <si>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</si>
  <si>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</si>
  <si>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</si>
  <si>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</si>
  <si>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</si>
  <si>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</si>
  <si>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</si>
  <si>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</si>
  <si>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</si>
  <si>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</si>
  <si>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</si>
  <si>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</si>
  <si>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</si>
  <si>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</si>
  <si>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</si>
  <si>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</si>
  <si>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</si>
  <si>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</si>
  <si>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</si>
  <si>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</si>
  <si>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</si>
  <si>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</si>
  <si>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</si>
  <si>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</si>
  <si>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</si>
  <si>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</si>
  <si>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</si>
  <si>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</si>
  <si>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</si>
  <si>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</si>
  <si>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</si>
  <si>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</si>
  <si>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</si>
  <si>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</si>
  <si>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</si>
  <si>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</si>
  <si>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</si>
  <si>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</si>
  <si>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</si>
  <si>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</si>
  <si>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</si>
  <si>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</si>
  <si>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</si>
  <si>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</si>
  <si>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</si>
  <si>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</si>
  <si>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</si>
  <si>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</si>
  <si>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</si>
  <si>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</si>
  <si>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</si>
  <si>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</si>
  <si>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</si>
  <si>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</si>
  <si>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</si>
  <si>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</si>
  <si>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</si>
  <si>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</si>
  <si>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</si>
  <si>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</si>
  <si>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</si>
  <si>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</si>
  <si>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</si>
  <si>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</si>
  <si>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</si>
  <si>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</si>
  <si>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</si>
  <si>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</si>
  <si>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</si>
  <si>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</si>
  <si>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</si>
  <si>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</si>
  <si>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</si>
  <si>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</si>
  <si>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</si>
  <si>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</si>
  <si>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</si>
  <si>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</si>
  <si>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</si>
  <si>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</si>
  <si>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</si>
  <si>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</si>
  <si>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</si>
  <si>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</si>
  <si>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</si>
  <si>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</si>
  <si>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</si>
  <si>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</si>
  <si>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</si>
  <si>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</si>
  <si>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</si>
  <si>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</si>
  <si>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</si>
  <si>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</si>
  <si>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</si>
  <si>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</si>
  <si>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</si>
  <si>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</si>
  <si>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</si>
  <si>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</si>
  <si>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</si>
  <si>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</si>
  <si>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</si>
  <si>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</si>
  <si>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</si>
  <si>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</si>
  <si>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</si>
  <si>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</si>
  <si>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</si>
  <si>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</si>
  <si>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</si>
  <si>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</si>
  <si>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</si>
  <si>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</si>
  <si>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</si>
  <si>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</si>
  <si>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</si>
  <si>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</si>
  <si>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</si>
  <si>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</si>
  <si>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</si>
  <si>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</si>
  <si>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</si>
  <si>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</si>
  <si>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</si>
  <si>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</si>
  <si>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</si>
  <si>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</si>
  <si>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</si>
  <si>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</si>
  <si>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</si>
  <si>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</si>
  <si>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</si>
  <si>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</si>
  <si>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</si>
  <si>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</si>
  <si>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</si>
  <si>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</si>
  <si>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</si>
  <si>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</si>
  <si>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</si>
  <si>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</si>
  <si>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</si>
  <si>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</si>
  <si>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</si>
  <si>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</si>
  <si>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</si>
  <si>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</si>
  <si>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</si>
  <si>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</si>
  <si>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</si>
  <si>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</si>
  <si>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</si>
  <si>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</si>
  <si>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</si>
  <si>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</si>
  <si>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</si>
  <si>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</si>
  <si>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</si>
  <si>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</si>
  <si>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</si>
  <si>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</si>
  <si>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</si>
  <si>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</si>
  <si>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</si>
  <si>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</si>
  <si>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</si>
  <si>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</si>
  <si>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</si>
  <si>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</si>
  <si>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</si>
  <si>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</si>
  <si>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</si>
  <si>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</si>
  <si>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</si>
  <si>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</si>
  <si>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</si>
  <si>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</si>
  <si>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</si>
  <si>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</si>
  <si>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</si>
  <si>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</si>
  <si>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</si>
  <si>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</si>
  <si>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</si>
  <si>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</si>
  <si>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</si>
  <si>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</si>
  <si>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</si>
  <si>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</si>
  <si>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</si>
  <si>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</si>
  <si>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</si>
  <si>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</si>
  <si>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</si>
  <si>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</si>
  <si>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</si>
  <si>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</si>
  <si>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</si>
  <si>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</si>
  <si>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</si>
  <si>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</si>
  <si>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</si>
  <si>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</si>
  <si>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</si>
  <si>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</si>
  <si>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</si>
  <si>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</si>
  <si>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</si>
  <si>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</si>
  <si>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</si>
  <si>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</si>
  <si>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</si>
  <si>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</si>
  <si>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</si>
  <si>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</si>
  <si>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</si>
  <si>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</si>
  <si>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</si>
  <si>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</si>
  <si>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</si>
  <si>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</si>
  <si>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</si>
  <si>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</si>
  <si>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</si>
  <si>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</si>
  <si>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</si>
  <si>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</si>
  <si>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</si>
  <si>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</si>
  <si>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</si>
  <si>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</si>
  <si>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</si>
  <si>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</si>
  <si>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</si>
  <si>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</si>
  <si>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</si>
  <si>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</si>
  <si>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</si>
  <si>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</si>
  <si>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</si>
  <si>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</si>
  <si>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</si>
  <si>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</si>
  <si>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</si>
  <si>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</si>
  <si>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</si>
  <si>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</si>
  <si>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</si>
  <si>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</si>
  <si>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</si>
  <si>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</si>
  <si>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</si>
  <si>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</si>
  <si>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</si>
  <si>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</si>
  <si>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</si>
  <si>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</si>
  <si>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</si>
  <si>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</si>
  <si>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</si>
  <si>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</si>
  <si>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</si>
  <si>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</si>
  <si>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</si>
  <si>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</si>
  <si>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</si>
  <si>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</si>
  <si>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</si>
  <si>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</si>
  <si>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</si>
  <si>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</si>
  <si>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</si>
  <si>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</si>
  <si>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</si>
  <si>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</si>
  <si>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</si>
  <si>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</si>
  <si>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</si>
  <si>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</si>
  <si>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</si>
  <si>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</si>
  <si>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</si>
  <si>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</si>
  <si>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</si>
  <si>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</si>
  <si>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</si>
  <si>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</si>
  <si>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</si>
  <si>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</si>
  <si>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</si>
  <si>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</si>
  <si>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</si>
  <si>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</si>
  <si>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</si>
  <si>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</si>
  <si>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</si>
  <si>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</si>
  <si>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</si>
  <si>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</si>
  <si>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</si>
  <si>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</si>
  <si>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</si>
  <si>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</si>
  <si>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</si>
  <si>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</si>
  <si>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</si>
  <si>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</si>
  <si>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</si>
  <si>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</si>
  <si>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</si>
  <si>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</si>
  <si>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</si>
  <si>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</si>
  <si>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</si>
  <si>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</si>
  <si>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</si>
  <si>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</si>
  <si>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</si>
  <si>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</si>
  <si>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</si>
  <si>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</si>
  <si>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</si>
  <si>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</si>
  <si>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</si>
  <si>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</si>
  <si>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</si>
  <si>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</si>
  <si>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</si>
  <si>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</si>
  <si>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</si>
  <si>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</si>
  <si>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</si>
  <si>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</si>
  <si>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</si>
  <si>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</si>
  <si>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</si>
  <si>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</si>
  <si>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</si>
  <si>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</si>
  <si>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</si>
  <si>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</si>
  <si>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</si>
  <si>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</si>
  <si>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</si>
  <si>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</si>
  <si>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</si>
  <si>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</si>
  <si>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</si>
  <si>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</si>
  <si>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</si>
  <si>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</si>
  <si>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</si>
  <si>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</si>
  <si>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</si>
  <si>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</si>
  <si>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</si>
  <si>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</si>
  <si>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</si>
  <si>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</si>
  <si>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</si>
  <si>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</si>
  <si>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</si>
  <si>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</si>
  <si>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</si>
  <si>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</si>
  <si>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</si>
  <si>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</si>
  <si>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</si>
  <si>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</si>
  <si>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</si>
  <si>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</si>
  <si>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</si>
  <si>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</si>
  <si>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</si>
  <si>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</si>
  <si>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</si>
  <si>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</si>
  <si>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</si>
  <si>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</si>
  <si>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</si>
  <si>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</si>
  <si>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</si>
  <si>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</si>
  <si>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</si>
  <si>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</si>
  <si>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</si>
  <si>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</si>
  <si>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</si>
  <si>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</si>
  <si>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</si>
  <si>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</si>
  <si>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</si>
  <si>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</si>
  <si>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</si>
  <si>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</si>
  <si>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</si>
  <si>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</si>
  <si>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</si>
  <si>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</si>
  <si>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</si>
  <si>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</si>
  <si>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</si>
  <si>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</si>
  <si>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</si>
  <si>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</si>
  <si>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</si>
  <si>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</si>
  <si>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</si>
  <si>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</si>
  <si>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</si>
  <si>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</si>
  <si>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</si>
  <si>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</si>
  <si>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</si>
  <si>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</si>
  <si>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</si>
  <si>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</si>
  <si>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</si>
  <si>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</si>
  <si>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</si>
  <si>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</si>
  <si>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</si>
  <si>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</si>
  <si>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</si>
  <si>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</si>
  <si>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</si>
  <si>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</si>
  <si>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</si>
  <si>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</si>
  <si>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</si>
  <si>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</si>
  <si>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</si>
  <si>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</si>
  <si>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</si>
  <si>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</si>
  <si>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</si>
  <si>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</si>
  <si>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</si>
  <si>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</si>
  <si>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</si>
  <si>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</si>
  <si>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</si>
  <si>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</si>
  <si>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</si>
  <si>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</si>
  <si>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</si>
  <si>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</si>
  <si>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</si>
  <si>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</si>
  <si>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</si>
  <si>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</si>
  <si>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</si>
  <si>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</si>
  <si>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</si>
  <si>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</si>
  <si>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</si>
  <si>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</si>
  <si>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</si>
  <si>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</si>
  <si>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</si>
  <si>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</si>
  <si>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</si>
  <si>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</si>
  <si>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</si>
  <si>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</si>
  <si>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</si>
  <si>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</si>
  <si>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</si>
  <si>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</si>
  <si>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</si>
  <si>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</si>
  <si>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</si>
  <si>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</si>
  <si>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</si>
  <si>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</si>
  <si>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</si>
  <si>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</si>
  <si>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</si>
  <si>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</si>
  <si>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</si>
  <si>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</si>
  <si>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</si>
  <si>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</si>
  <si>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</si>
  <si>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</si>
  <si>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</si>
  <si>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</si>
  <si>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</si>
  <si>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</si>
  <si>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</si>
  <si>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</si>
  <si>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</si>
  <si>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</si>
  <si>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</si>
  <si>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</si>
  <si>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</si>
  <si>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</si>
  <si>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</si>
  <si>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</si>
  <si>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</si>
  <si>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</si>
  <si>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</si>
  <si>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</si>
  <si>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</si>
  <si>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</si>
  <si>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</si>
  <si>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</si>
  <si>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</si>
  <si>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</si>
  <si>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</si>
  <si>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</si>
  <si>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</si>
  <si>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</si>
  <si>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</si>
  <si>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</si>
  <si>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</si>
  <si>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</si>
  <si>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</si>
  <si>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</si>
  <si>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</si>
  <si>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PCM-20251102-00001522</t>
  </si>
  <si>
    <t xml:space="preserve">LTE sector flapping due to loss issue / rectifier modules under arrange  </t>
  </si>
  <si>
    <t>PCM-20251102-00002148</t>
  </si>
  <si>
    <t xml:space="preserve">Access night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</si>
  <si>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</si>
  <si>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</si>
  <si>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</si>
  <si>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</si>
  <si>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</si>
  <si>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</si>
  <si>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PCM-20251102-00001436</t>
  </si>
  <si>
    <t>minor</t>
  </si>
  <si>
    <t>lte sector down due to rec Module under Arrangment</t>
  </si>
  <si>
    <t>PCM-20251102-00002091</t>
  </si>
  <si>
    <t>JIZ0550</t>
  </si>
  <si>
    <t>Generator_DG</t>
  </si>
  <si>
    <t>Team at site</t>
  </si>
  <si>
    <t>latis</t>
  </si>
  <si>
    <t>PCM-20251102-00002171</t>
  </si>
  <si>
    <t>lte sector flapping due to rec Module under Arrangment</t>
  </si>
  <si>
    <t>PCM-20251102-00002122</t>
  </si>
  <si>
    <t>KMs0351</t>
  </si>
  <si>
    <t>down  agin at 2025-11-02 22:25:38 , ETA 30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</si>
</sst>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4" totalsRowShown="0" headerRowDxfId="48" dataDxfId="47" headerRowBorderDxfId="45" tableBorderDxfId="46" totalsRowBorderDxfId="44">
  <autoFilter ref="A1:L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4" totalsRowShown="0" headerRowDxfId="31" dataDxfId="30" headerRowBorderDxfId="28" tableBorderDxfId="29">
  <autoFilter ref="A1:L3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2" totalsRowShown="0" headerRowDxfId="15" dataDxfId="14" headerRowBorderDxfId="12" tableBorderDxfId="13">
  <autoFilter ref="A1:L2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A3" sqref="A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300.99902013888641</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45963.947446064813</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45963.947446064813</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45963.947446064813</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45963.947446064813</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45963.947446064813</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45963.947446064813</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45963.947446064813</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45963.947446064813</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45963.947446064813</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45963.947446064813</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45963.947446064813</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45963.947446064813</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45963.947446064813</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45963.947446064813</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45963.947446064813</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45963.947446064813</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45963.947446064813</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45963.947446064813</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45963.947446064813</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45963.947446064813</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45963.947446064813</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45963.947446064813</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45963.947446064813</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45963.947446064813</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45963.947446064813</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45963.947446064813</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45963.947446064813</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45963.947446064813</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45963.947446064813</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45963.947446064813</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45963.947446064813</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45963.947446064813</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45963.947446064813</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45963.947446064813</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45963.947446064813</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45963.947446064813</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45963.947446064813</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45963.947446064813</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45963.947446064813</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45963.947446064813</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45963.947446064813</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45963.947446064813</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45963.947446064813</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45963.947446064813</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45963.947446064813</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45963.947446064813</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45963.947446064813</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45963.947446064813</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45963.947446064813</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45963.947446064813</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45963.947446064813</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45963.947446064813</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45963.947446064813</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45963.947446064813</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45963.947446064813</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45963.947446064813</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45963.947446064813</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45963.947446064813</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45963.947446064813</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45963.947446064813</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45963.947446064813</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45963.947446064813</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45963.947446064813</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45963.947446064813</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45963.947446064813</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45963.947446064813</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45963.947446064813</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45963.947446064813</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45963.947446064813</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45963.947446064813</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45963.947446064813</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45963.947446064813</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45963.947446064813</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45963.947446064813</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45963.947446064813</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45963.947446064813</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45963.947446064813</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45963.947446064813</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45963.947446064813</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45963.947446064813</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45963.947446064813</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45963.947446064813</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45963.947446064813</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45963.947446064813</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45963.947446064813</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45963.947446064813</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45963.947446064813</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45963.947446064813</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45963.947446064813</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45963.947446064813</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45963.947446064813</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45963.947446064813</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45963.947446064813</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45963.947446064813</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45963.947446064813</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45963.947446064813</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45963.947446064813</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45963.947446064813</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45963.947446064813</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45963.947446064813</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45963.947446064813</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45963.947446064813</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45963.947446064813</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45963.947446064813</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45963.947446064813</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45963.947446064813</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45963.947446064813</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45963.947446064813</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45963.947446064813</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45963.947446064813</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09F23D88-C052-4435-95EA-ED79626D5F7F}"/>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138.94760810185107</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5.2053627314817277</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45963.947446064813</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45963.947446064813</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45963.947446064813</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45963.947446064813</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45963.947446064813</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45963.947446064813</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45963.947446064813</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45963.947446064813</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45963.947446064813</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45963.947446064813</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45963.947446064813</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45963.947446064813</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45963.947446064813</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45963.947446064813</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45963.947446064813</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45963.947446064813</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45963.947446064813</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45963.947446064813</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45963.947446064813</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45963.947446064813</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45963.947446064813</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45963.947446064813</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45963.947446064813</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45963.947446064813</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45963.947446064813</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45963.947446064813</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45963.947446064813</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45963.947446064813</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45963.947446064813</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45963.947446064813</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45963.947446064813</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45963.947446064813</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45963.947446064813</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45963.947446064813</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45963.947446064813</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45963.947446064813</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45963.947446064813</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45963.947446064813</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45963.947446064813</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45963.947446064813</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45963.947446064813</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45963.947446064813</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45963.947446064813</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45963.947446064813</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45963.947446064813</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45963.947446064813</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45963.947446064813</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45963.947446064813</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45963.947446064813</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45963.947446064813</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45963.947446064813</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45963.947446064813</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45963.947446064813</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45963.947446064813</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45963.947446064813</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45963.947446064813</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45963.947446064813</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45963.947446064813</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45963.947446064813</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45963.947446064813</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45963.947446064813</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45963.947446064813</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45963.947446064813</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45963.947446064813</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45963.947446064813</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45963.947446064813</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45963.947446064813</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45963.947446064813</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45963.947446064813</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45963.947446064813</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45963.947446064813</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45963.947446064813</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45963.947446064813</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45963.947446064813</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45963.947446064813</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45963.947446064813</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45963.947446064813</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45963.947446064813</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45963.947446064813</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45963.947446064813</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45963.947446064813</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45963.947446064813</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45963.947446064813</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45963.947446064813</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45963.947446064813</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45963.947446064813</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45963.947446064813</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45963.947446064813</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45963.947446064813</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45963.947446064813</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45963.947446064813</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45963.947446064813</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45963.947446064813</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45963.947446064813</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45963.947446064813</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45963.947446064813</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45963.947446064813</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45963.947446064813</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45963.947446064813</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45963.947446064813</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45963.947446064813</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45963.947446064813</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45963.947446064813</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45963.947446064813</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45963.947446064813</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45963.947446064813</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45963.947446064813</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45963.947446064813</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45963.947446064813</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45963.947446064813</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45963.947446064813</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45963.947446064813</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45963.947446064813</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45963.947446064813</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45963.947446064813</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45963.947446064813</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45963.947446064813</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45963.947446064813</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45963.947446064813</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45963.947446064813</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45963.947446064813</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45963.947446064813</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45963.947446064813</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45963.947446064813</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45963.947446064813</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45963.947446064813</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45963.947446064813</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45963.947446064813</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45963.947446064813</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45963.947446064813</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45963.947446064813</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45963.947446064813</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F5" sqref="F5"/>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45963.947446064813</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45963.947446064813</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45963.947446064813</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45963.947446064813</v>
      </c>
      <c r="H5" s="22"/>
      <c r="I5" s="19" t="str">
        <f>IFERROR(VLOOKUP(D5,DB!A:F,6,0),"")</f>
        <v/>
      </c>
      <c r="J5" s="18" t="str">
        <f>IFERROR(VLOOKUP(D5,DB!A:G,7,0),"")</f>
        <v/>
      </c>
      <c r="K5" s="46"/>
      <c r="L5" s="23" t="str">
        <f>IFERROR(VLOOKUP(D5,DB!A:I,9,0),"")</f>
        <v/>
      </c>
    </row>
    <row r="6" spans="1:13" ht="15" customHeight="1">
      <c r="A6" s="19"/>
      <c r="B6" s="62" t="str">
        <f>IFERROR(VLOOKUP(D6,DB!A:K,11,0),"")</f>
        <v/>
      </c>
      <c r="C6" s="18"/>
      <c r="D6" s="62"/>
      <c r="E6" s="18"/>
      <c r="F6" s="20"/>
      <c r="G6" s="21">
        <f t="shared" ca="1" si="0"/>
        <v>45963.947446064813</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45963.947446064813</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45963.947446064813</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45963.947446064813</v>
      </c>
      <c r="H9" s="22"/>
      <c r="I9" s="19" t="str">
        <f>IFERROR(VLOOKUP(D9,DB!A:F,6,0),"")</f>
        <v/>
      </c>
      <c r="J9" s="18" t="str">
        <f>IFERROR(VLOOKUP(D9,DB!A:G,7,0),"")</f>
        <v/>
      </c>
      <c r="K9" s="46"/>
      <c r="L9" s="23" t="str">
        <f>IFERROR(VLOOKUP(D9,DB!A:I,9,0),"")</f>
        <v/>
      </c>
    </row>
    <row r="10" spans="1:13" ht="15" customHeight="1">
      <c r="A10" s="19"/>
      <c r="B10" s="62" t="str">
        <f>IFERROR(VLOOKUP(D10,DB!A:K,11,0),"")</f>
        <v/>
      </c>
      <c r="C10" s="18"/>
      <c r="D10" s="62"/>
      <c r="E10" s="18"/>
      <c r="F10" s="20"/>
      <c r="G10" s="21">
        <f t="shared" ca="1" si="0"/>
        <v>45963.947446064813</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45963.947446064813</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45963.947446064813</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45963.947446064813</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45963.947446064813</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45963.947446064813</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45963.947446064813</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45963.947446064813</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45963.947446064813</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45963.947446064813</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45963.947446064813</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45963.947446064813</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45963.947446064813</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45963.947446064813</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45963.947446064813</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45963.947446064813</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45963.947446064813</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45963.947446064813</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45963.947446064813</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45963.947446064813</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45963.947446064813</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45963.947446064813</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45963.947446064813</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45963.947446064813</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45963.947446064813</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45963.947446064813</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45963.947446064813</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45963.947446064813</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45963.947446064813</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45963.947446064813</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45963.947446064813</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45963.947446064813</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45963.947446064813</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45963.947446064813</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45963.947446064813</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45963.947446064813</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45963.947446064813</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45963.947446064813</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45963.947446064813</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45963.947446064813</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45963.947446064813</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45963.947446064813</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45963.947446064813</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45963.947446064813</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45963.947446064813</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45963.947446064813</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45963.947446064813</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45963.947446064813</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45963.947446064813</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45963.947446064813</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45963.947446064813</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45963.947446064813</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45963.947446064813</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45963.947446064813</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45963.947446064813</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45963.947446064813</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45963.947446064813</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45963.947446064813</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45963.947446064813</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45963.947446064813</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45963.947446064813</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45963.947446064813</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45963.947446064813</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45963.947446064813</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45963.947446064813</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45963.947446064813</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45963.947446064813</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45963.947446064813</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45963.947446064813</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45963.947446064813</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45963.947446064813</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45963.947446064813</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45963.947446064813</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45963.947446064813</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45963.947446064813</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45963.947446064813</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45963.947446064813</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45963.947446064813</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45963.947446064813</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45963.947446064813</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45963.947446064813</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45963.947446064813</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45963.947446064813</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45963.947446064813</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45963.947446064813</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45963.947446064813</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45963.947446064813</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45963.947446064813</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45963.947446064813</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45963.947446064813</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45963.947446064813</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45963.947446064813</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45963.947446064813</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45963.947446064813</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45963.947446064813</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45963.947446064813</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45963.947446064813</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45963.947446064813</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45963.947446064813</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45963.947446064813</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45963.947446064813</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45963.947446064813</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45963.947446064813</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45963.947446064813</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45963.947446064813</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45963.947446064813</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45963.947446064813</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45963.947446064813</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45963.947446064813</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45963.947446064813</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45963.947446064813</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45963.947446064813</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45963.947446064813</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45963.947446064813</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45963.947446064813</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45963.947446064813</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45963.947446064813</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45963.947446064813</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45963.947446064813</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45963.947446064813</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45963.947446064813</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45963.947446064813</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45963.947446064813</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45963.947446064813</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45963.947446064813</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45963.947446064813</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45963.947446064813</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45963.947446064813</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45963.947446064813</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45963.947446064813</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45963.947446064813</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45963.947446064813</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45963.947446064813</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45963.947446064813</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45963.947446064813</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45963.947446064813</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45963.947446064813</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45963.947446064813</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45963.947446064813</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45963.947446064813</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45963.947446064813</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45963.947446064813</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45963.947446064813</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45963.947446064813</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45963.947446064813</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45963.947446064813</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45963.947446064813</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45963.947446064813</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45963.947446064813</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45963.947446064813</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45963.947446064813</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45963.947446064813</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45963.947446064813</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45963.947446064813</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45963.947446064813</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45963.947446064813</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45963.947446064813</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45963.947446064813</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45963.947446064813</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45963.947446064813</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45963.947446064813</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45963.947446064813</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45963.947446064813</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45963.947446064813</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45963.947446064813</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45963.947446064813</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45963.947446064813</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45963.947446064813</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45963.947446064813</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45963.947446064813</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45963.947446064813</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45963.947446064813</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45963.947446064813</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45963.947446064813</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45963.947446064813</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45963.947446064813</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45963.947446064813</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45963.947446064813</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45963.947446064813</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45963.947446064813</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45963.947446064813</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45963.947446064813</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45963.947446064813</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45963.947446064813</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45963.947446064813</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45963.947446064813</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45963.947446064813</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45963.947446064813</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45963.947446064813</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45963.947446064813</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45963.947446064813</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45963.947446064813</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45963.947446064813</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45963.947446064813</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45963.947446064813</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45963.947446064813</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45963.947446064813</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45963.947446064813</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45963.947446064813</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45963.947446064813</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45963.947446064813</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45963.947446064813</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45963.947446064813</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45963.947446064813</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45963.947446064813</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45963.947446064813</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45963.947446064813</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45963.947446064813</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45963.947446064813</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45963.947446064813</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45963.947446064813</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45963.947446064813</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45963.947446064813</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45963.947446064813</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45963.947446064813</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45963.947446064813</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45963.947446064813</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45963.947446064813</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45963.947446064813</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45963.947446064813</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45963.947446064813</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45963.947446064813</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45963.947446064813</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45963.947446064813</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45963.947446064813</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45963.947446064813</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45963.947446064813</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45963.947446064813</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45963.947446064813</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45963.947446064813</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45963.947446064813</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45963.947446064813</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45963.947446064813</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45963.947446064813</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45963.947446064813</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45963.947446064813</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45963.947446064813</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45963.947446064813</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45963.947446064813</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45963.947446064813</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45963.947446064813</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45963.947446064813</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45963.947446064813</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45963.947446064813</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45963.947446064813</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45963.947446064813</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45963.947446064813</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45963.947446064813</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45963.947446064813</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45963.947446064813</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45963.947446064813</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45963.947446064813</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45963.947446064813</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45963.947446064813</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45963.947446064813</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45963.947446064813</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45963.947446064813</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45963.947446064813</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45963.947446064813</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45963.947446064813</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45963.947446064813</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45963.947446064813</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45963.947446064813</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45963.947446064813</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45963.947446064813</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45963.947446064813</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45963.947446064813</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45963.947446064813</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45963.947446064813</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45963.947446064813</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45963.947446064813</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45963.947446064813</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45963.947446064813</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45963.947446064813</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45963.947446064813</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45963.947446064813</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45963.947446064813</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45963.947446064813</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45963.947446064813</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45963.947446064813</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45963.947446064813</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45963.947446064813</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45963.947446064813</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45963.947446064813</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45963.947446064813</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45963.947446064813</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45963.947446064813</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45963.947446064813</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45963.947446064813</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45963.947446064813</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45963.947446064813</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45963.947446064813</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45963.947446064813</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45963.947446064813</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45963.947446064813</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45963.947446064813</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45963.947446064813</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45963.947446064813</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45963.947446064813</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45963.947446064813</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45963.947446064813</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45963.947446064813</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45963.947446064813</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45963.947446064813</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45963.947446064813</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45963.947446064813</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45963.947446064813</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45963.947446064813</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45963.947446064813</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45963.947446064813</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45963.947446064813</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45963.947446064813</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45963.947446064813</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45963.947446064813</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45963.947446064813</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45963.947446064813</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45963.947446064813</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45963.947446064813</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45963.947446064813</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45963.947446064813</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45963.947446064813</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45963.947446064813</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45963.947446064813</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45963.947446064813</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45963.947446064813</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45963.947446064813</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45963.947446064813</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45963.947446064813</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45963.947446064813</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45963.947446064813</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45963.947446064813</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45963.947446064813</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45963.947446064813</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45963.947446064813</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45963.947446064813</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45963.947446064813</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45963.947446064813</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45963.947446064813</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45963.947446064813</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45963.947446064813</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45963.947446064813</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45963.947446064813</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45963.947446064813</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45963.947446064813</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45963.947446064813</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45963.947446064813</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45963.947446064813</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45963.947446064813</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45963.947446064813</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45963.947446064813</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45963.947446064813</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45963.947446064813</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45963.947446064813</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45963.947446064813</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45963.947446064813</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45963.947446064813</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45963.947446064813</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45963.947446064813</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45963.947446064813</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45963.947446064813</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45963.947446064813</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45963.947446064813</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45963.947446064813</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45963.947446064813</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45963.947446064813</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45963.947446064813</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45963.947446064813</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45963.947446064813</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45963.947446064813</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45963.947446064813</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45963.947446064813</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45963.947446064813</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45963.947446064813</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45963.947446064813</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45963.947446064813</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45963.947446064813</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45963.947446064813</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45963.947446064813</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45963.947446064813</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45963.947446064813</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45963.947446064813</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45963.947446064813</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45963.947446064813</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45963.947446064813</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45963.947446064813</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45963.947446064813</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45963.947446064813</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45963.947446064813</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45963.947446064813</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45963.947446064813</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45963.947446064813</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45963.947446064813</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45963.947446064813</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45963.947446064813</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45963.947446064813</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45963.947446064813</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45963.947446064813</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45963.947446064813</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45963.947446064813</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45963.947446064813</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45963.947446064813</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45963.947446064813</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45963.947446064813</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45963.947446064813</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45963.947446064813</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45963.947446064813</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45963.947446064813</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45963.947446064813</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45963.947446064813</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45963.947446064813</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45963.947446064813</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45963.947446064813</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45963.947446064813</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45963.947446064813</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45963.947446064813</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45963.947446064813</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45963.947446064813</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45963.947446064813</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45963.947446064813</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45963.947446064813</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45963.947446064813</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45963.947446064813</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45963.947446064813</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45963.947446064813</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45963.947446064813</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45963.947446064813</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45963.947446064813</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45963.947446064813</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45963.947446064813</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45963.947446064813</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45963.947446064813</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45963.947446064813</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45963.947446064813</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45963.947446064813</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45963.947446064813</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45963.947446064813</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45963.947446064813</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45963.947446064813</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45963.947446064813</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45963.947446064813</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45963.947446064813</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45963.947446064813</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45963.947446064813</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45963.947446064813</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45963.947446064813</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45963.947446064813</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45963.947446064813</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45963.947446064813</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45963.947446064813</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45963.947446064813</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45963.947446064813</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45963.947446064813</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45963.947446064813</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45963.947446064813</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45963.947446064813</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45963.947446064813</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45963.947446064813</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45963.947446064813</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45963.947446064813</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45963.947446064813</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45963.947446064813</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45963.947446064813</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45963.947446064813</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45963.947446064813</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45963.947446064813</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45963.947446064813</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45963.947446064813</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45963.947446064813</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45963.947446064813</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45963.947446064813</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45963.947446064813</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45963.947446064813</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45963.947446064813</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45963.947446064813</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45963.947446064813</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45963.947446064813</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45963.947446064813</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45963.947446064813</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45963.947446064813</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45963.947446064813</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45963.947446064813</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45963.947446064813</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45963.947446064813</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45963.947446064813</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45963.947446064813</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45963.947446064813</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45963.947446064813</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45963.947446064813</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45963.947446064813</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45963.947446064813</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45963.947446064813</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45963.947446064813</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45963.947446064813</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45963.947446064813</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45963.947446064813</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45963.947446064813</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45963.947446064813</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45963.947446064813</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45963.947446064813</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45963.947446064813</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45963.947446064813</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45963.947446064813</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45963.947446064813</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45963.947446064813</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45963.947446064813</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45963.947446064813</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45963.947446064813</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45963.947446064813</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45963.947446064813</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45963.947446064813</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45963.947446064813</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45963.947446064813</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45963.947446064813</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45963.947446064813</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45963.947446064813</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45963.947446064813</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45963.947446064813</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45963.947446064813</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45963.947446064813</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45963.947446064813</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45963.947446064813</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45963.947446064813</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45963.947446064813</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45963.947446064813</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45963.947446064813</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45963.947446064813</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45963.947446064813</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45963.947446064813</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45963.947446064813</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45963.947446064813</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45963.947446064813</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45963.947446064813</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45963.947446064813</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45963.947446064813</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45963.947446064813</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45963.947446064813</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45963.947446064813</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45963.947446064813</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45963.947446064813</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45963.947446064813</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45963.947446064813</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45963.947446064813</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45963.947446064813</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45963.947446064813</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45963.947446064813</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45963.947446064813</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45963.947446064813</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45963.947446064813</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45963.947446064813</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45963.947446064813</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45963.947446064813</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45963.947446064813</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45963.947446064813</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45963.947446064813</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45963.947446064813</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45963.947446064813</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45963.947446064813</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45963.947446064813</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45963.947446064813</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45963.947446064813</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45963.947446064813</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45963.947446064813</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45963.947446064813</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45963.947446064813</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45963.947446064813</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45963.947446064813</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45963.947446064813</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45963.947446064813</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45963.947446064813</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45963.947446064813</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45963.947446064813</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45963.947446064813</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45963.947446064813</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45963.947446064813</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45963.947446064813</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45963.947446064813</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45963.947446064813</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45963.947446064813</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45963.947446064813</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45963.947446064813</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45963.947446064813</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45963.947446064813</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45963.947446064813</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45963.947446064813</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45963.947446064813</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45963.947446064813</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45963.947446064813</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45963.947446064813</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45963.947446064813</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45963.947446064813</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45963.947446064813</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45963.947446064813</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45963.947446064813</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45963.947446064813</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45963.947446064813</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45963.947446064813</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45963.947446064813</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45963.947446064813</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45963.947446064813</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45963.947446064813</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45963.947446064813</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45963.947446064813</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45963.947446064813</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45963.947446064813</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45963.947446064813</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45963.947446064813</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45963.947446064813</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45963.947446064813</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45963.947446064813</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45963.947446064813</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45963.947446064813</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45963.947446064813</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45963.947446064813</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45963.947446064813</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45963.947446064813</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45963.947446064813</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45963.947446064813</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45963.947446064813</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45963.947446064813</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45963.947446064813</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45963.947446064813</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45963.947446064813</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45963.947446064813</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45963.947446064813</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45963.947446064813</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45963.947446064813</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45963.947446064813</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45963.947446064813</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45963.947446064813</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45963.947446064813</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45963.947446064813</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45963.947446064813</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45963.947446064813</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45963.947446064813</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45963.947446064813</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45963.947446064813</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45963.947446064813</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45963.947446064813</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45963.947446064813</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45963.947446064813</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45963.947446064813</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45963.947446064813</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45963.947446064813</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45963.947446064813</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45963.947446064813</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45963.947446064813</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45963.947446064813</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45963.947446064813</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45963.947446064813</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45963.947446064813</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45963.947446064813</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45963.947446064813</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45963.947446064813</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45963.947446064813</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45963.947446064813</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45963.947446064813</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45963.947446064813</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45963.947446064813</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45963.947446064813</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45963.947446064813</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45963.947446064813</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45963.947446064813</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45963.947446064813</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45963.947446064813</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45963.947446064813</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45963.947446064813</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45963.947446064813</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45963.947446064813</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45963.947446064813</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45963.947446064813</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45963.947446064813</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45963.947446064813</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45963.947446064813</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45963.947446064813</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45963.947446064813</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45963.947446064813</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45963.947446064813</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45963.947446064813</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45963.947446064813</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45963.947446064813</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45963.947446064813</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45963.947446064813</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45963.947446064813</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45963.947446064813</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45963.947446064813</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45963.947446064813</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45963.947446064813</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45963.947446064813</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45963.947446064813</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45963.947446064813</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45963.947446064813</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45963.947446064813</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45963.947446064813</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45963.947446064813</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45963.947446064813</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45963.947446064813</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45963.947446064813</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45963.947446064813</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45963.947446064813</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45963.947446064813</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45963.947446064813</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45963.947446064813</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45963.947446064813</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45963.947446064813</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45963.947446064813</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45963.947446064813</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45963.947446064813</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45963.947446064813</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45963.947446064813</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45963.947446064813</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45963.947446064813</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45963.947446064813</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45963.947446064813</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45963.947446064813</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45963.947446064813</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45963.947446064813</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45963.947446064813</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45963.947446064813</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45963.947446064813</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45963.947446064813</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45963.947446064813</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45963.947446064813</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45963.947446064813</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45963.947446064813</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45963.947446064813</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45963.947446064813</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45963.947446064813</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45963.947446064813</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45963.947446064813</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45963.947446064813</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45963.947446064813</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45963.947446064813</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45963.947446064813</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45963.947446064813</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45963.947446064813</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45963.947446064813</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45963.947446064813</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45963.947446064813</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45963.947446064813</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45963.947446064813</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45963.947446064813</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45963.947446064813</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45963.947446064813</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45963.947446064813</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45963.947446064813</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45963.947446064813</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45963.947446064813</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45963.947446064813</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45963.947446064813</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45963.947446064813</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45963.947446064813</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45963.947446064813</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45963.947446064813</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45963.947446064813</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45963.947446064813</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45963.947446064813</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45963.947446064813</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45963.947446064813</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45963.947446064813</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45963.947446064813</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45963.947446064813</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45963.947446064813</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45963.947446064813</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45963.947446064813</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45963.947446064813</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45963.947446064813</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45963.947446064813</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45963.947446064813</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45963.947446064813</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45963.947446064813</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45963.947446064813</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45963.947446064813</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45963.947446064813</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45963.947446064813</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45963.947446064813</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45963.947446064813</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45963.947446064813</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45963.947446064813</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45963.947446064813</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45963.947446064813</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45963.947446064813</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45963.947446064813</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45963.947446064813</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45963.947446064813</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45963.947446064813</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45963.947446064813</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45963.947446064813</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45963.947446064813</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45963.947446064813</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45963.947446064813</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45963.947446064813</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45963.947446064813</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45963.947446064813</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45963.947446064813</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45963.947446064813</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45963.947446064813</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45963.947446064813</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45963.947446064813</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45963.947446064813</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45963.947446064813</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45963.947446064813</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45963.947446064813</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45963.947446064813</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45963.947446064813</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45963.947446064813</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45963.947446064813</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45963.947446064813</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45963.947446064813</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45963.947446064813</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45963.947446064813</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45963.947446064813</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45963.947446064813</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45963.947446064813</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45963.947446064813</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45963.947446064813</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45963.947446064813</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45963.947446064813</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45963.947446064813</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45963.947446064813</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45963.947446064813</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45963.947446064813</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45963.947446064813</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45963.947446064813</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45963.947446064813</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45963.947446064813</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45963.947446064813</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45963.947446064813</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45963.947446064813</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45963.947446064813</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45963.947446064813</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45963.947446064813</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45963.947446064813</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45963.947446064813</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45963.947446064813</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45963.947446064813</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45963.947446064813</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45963.947446064813</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45963.947446064813</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45963.947446064813</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45963.947446064813</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45963.947446064813</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45963.947446064813</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45963.947446064813</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45963.947446064813</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45963.947446064813</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45963.947446064813</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45963.947446064813</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45963.947446064813</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45963.947446064813</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45963.947446064813</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45963.947446064813</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45963.947446064813</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45963.947446064813</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45963.947446064813</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45963.947446064813</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45963.947446064813</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45963.947446064813</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45963.947446064813</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45963.947446064813</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45963.947446064813</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45963.947446064813</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45963.947446064813</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45963.947446064813</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45963.947446064813</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45963.947446064813</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45963.947446064813</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45963.947446064813</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45963.947446064813</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45963.947446064813</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45963.947446064813</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45963.947446064813</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45963.947446064813</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45963.947446064813</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45963.947446064813</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45963.947446064813</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45963.947446064813</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45963.947446064813</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45963.947446064813</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45963.947446064813</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45963.947446064813</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45963.947446064813</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45963.947446064813</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45963.947446064813</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45963.947446064813</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45963.947446064813</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45963.947446064813</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45963.947446064813</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45963.947446064813</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45963.947446064813</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45963.947446064813</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45963.947446064813</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45963.947446064813</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45963.947446064813</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45963.947446064813</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45963.947446064813</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45963.947446064813</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45963.947446064813</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45963.947446064813</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45963.947446064813</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45963.947446064813</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45963.947446064813</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45963.947446064813</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45963.947446064813</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45963.947446064813</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45963.947446064813</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45963.947446064813</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45963.947446064813</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45963.947446064813</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45963.947446064813</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45963.947446064813</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45963.947446064813</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45963.947446064813</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45963.947446064813</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45963.947446064813</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45963.947446064813</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45963.947446064813</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45963.947446064813</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45963.947446064813</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45963.947446064813</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45963.947446064813</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45963.947446064813</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45963.947446064813</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45963.947446064813</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45963.947446064813</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45963.947446064813</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45963.947446064813</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45963.947446064813</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45963.947446064813</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45963.947446064813</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45963.947446064813</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45963.947446064813</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45963.947446064813</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45963.947446064813</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45963.947446064813</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45963.947446064813</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45963.947446064813</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45963.947446064813</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45963.947446064813</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45963.947446064813</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45963.947446064813</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45963.947446064813</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45963.947446064813</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45963.947446064813</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45963.947446064813</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45963.947446064813</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45963.947446064813</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45963.947446064813</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45963.947446064813</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45963.947446064813</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45963.947446064813</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45963.947446064813</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45963.947446064813</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45963.947446064813</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45963.947446064813</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45963.947446064813</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45963.947446064813</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45963.947446064813</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45963.947446064813</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45963.947446064813</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45963.947446064813</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45963.947446064813</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45963.947446064813</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45963.947446064813</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45963.947446064813</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45963.947446064813</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45963.947446064813</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45963.947446064813</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45963.947446064813</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45963.947446064813</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45963.947446064813</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45963.947446064813</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45963.947446064813</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45963.947446064813</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45963.947446064813</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45963.947446064813</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45963.947446064813</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45963.947446064813</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45963.947446064813</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45963.947446064813</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45963.947446064813</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45963.947446064813</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45963.947446064813</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45963.947446064813</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45963.947446064813</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45963.947446064813</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45963.947446064813</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45963.947446064813</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45963.947446064813</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45963.947446064813</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45963.947446064813</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45963.947446064813</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45963.947446064813</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45963.947446064813</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45963.947446064813</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45963.947446064813</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45963.947446064813</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45963.947446064813</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45963.947446064813</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45963.947446064813</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45963.947446064813</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45963.947446064813</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45963.947446296297</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45963.947446296297</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45963.947446296297</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45963.947446296297</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45963.947446296297</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45963.947446296297</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45963.947446296297</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45963.947446296297</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45963.947446296297</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45963.947446296297</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45963.947446296297</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45963.947446296297</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45963.947446296297</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45963.947446296297</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45963.947446296297</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45963.947446296297</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45963.947446296297</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45963.947446296297</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45963.947446296297</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45963.947446296297</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45963.947446296297</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45963.947446296297</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45963.947446296297</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45963.947446296297</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45963.947446296297</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45963.947446296297</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45963.947446296297</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45963.947446296297</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45963.947446296297</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45963.947446296297</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45963.947446296297</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45963.947446296297</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45963.947446296297</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45963.947446296297</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45963.947446296297</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45963.947446296297</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45963.947446296297</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45963.947446296297</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45963.947446296297</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45963.947446296297</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45963.947446296297</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45963.947446296297</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45963.947446296297</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45963.947446296297</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45963.947446296297</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45963.947446296297</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45963.947446296297</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45963.947446296297</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45963.947446296297</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45963.947446296297</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45963.947446296297</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45963.947446296297</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45963.947446296297</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45963.947446296297</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45963.947446296297</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45963.947446296297</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45963.947446296297</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45963.947446296297</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45963.947446296297</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45963.947446296297</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45963.947446296297</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45963.947446296297</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45963.947446296297</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45963.947446296297</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45963.947446296297</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45963.947446296297</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45963.947446296297</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45963.947446296297</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45963.947446296297</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45963.947446296297</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45963.947446296297</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4"/>
  <sheetViews>
    <sheetView workbookViewId="0">
      <selection activeCell="D6" sqref="D6:D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39107</v>
      </c>
      <c r="B2" s="93" t="str">
        <f>IFERROR(VLOOKUP(D2,DB!A:K,11,0),"")</f>
        <v>R4</v>
      </c>
      <c r="C2" s="96">
        <v>1</v>
      </c>
      <c r="D2" s="93" t="s">
        <v>35092</v>
      </c>
      <c r="E2" s="97" t="s">
        <v>39021</v>
      </c>
      <c r="F2" s="98">
        <v>45703.480717592596</v>
      </c>
      <c r="G2" s="99">
        <f ca="1">IFERROR(NOW()-F2,"")</f>
        <v>260.46672847221635</v>
      </c>
      <c r="H2" s="98">
        <v>45703.474768518521</v>
      </c>
      <c r="I2" s="98" t="str">
        <f>IFERROR(VLOOKUP(D2,DB!A:F,6,0),"")</f>
        <v>SCECO</v>
      </c>
      <c r="J2" s="98" t="str">
        <f>IFERROR(VLOOKUP(D2,DB!A:G,7,0),"")</f>
        <v>Dead</v>
      </c>
      <c r="K2" s="100" t="s">
        <v>39108</v>
      </c>
      <c r="L2" s="93" t="str">
        <f>IFERROR(VLOOKUP(D2,DB!A:I,9,0),"")</f>
        <v>Latis</v>
      </c>
    </row>
    <row r="3" spans="1:16" ht="26.25" customHeight="1">
      <c r="A3" s="118" t="s">
        <v>39109</v>
      </c>
      <c r="B3" s="118" t="str">
        <f>IFERROR(VLOOKUP(D3,DB!A:K,11,0),"")</f>
        <v>R4</v>
      </c>
      <c r="C3" s="119">
        <v>1</v>
      </c>
      <c r="D3" s="120" t="s">
        <v>29054</v>
      </c>
      <c r="E3" s="97" t="s">
        <v>39021</v>
      </c>
      <c r="F3" s="122">
        <v>45963.6562962963</v>
      </c>
      <c r="G3" s="123">
        <f ca="1">IFERROR(NOW()-F3,"")</f>
        <v>0.29114976851269603</v>
      </c>
      <c r="H3" s="122">
        <v>45963.779872685183</v>
      </c>
      <c r="I3" s="118" t="str">
        <f>IFERROR(VLOOKUP(D3,DB!A:F,6,0),"")</f>
        <v>SCECO</v>
      </c>
      <c r="J3" s="118" t="str">
        <f>IFERROR(VLOOKUP(D3,DB!A:G,7,0),"")</f>
        <v>Dead+Dead</v>
      </c>
      <c r="K3" s="124" t="s">
        <v>39110</v>
      </c>
      <c r="L3" s="120" t="str">
        <f>IFERROR(VLOOKUP(D3,DB!A:I,9,0),"")</f>
        <v>Latis</v>
      </c>
    </row>
    <row r="4" spans="1:16" ht="15" customHeight="1">
      <c r="A4" s="118" t="s">
        <v>39111</v>
      </c>
      <c r="B4" s="118" t="str">
        <f>IFERROR(VLOOKUP(D4,DB!A:K,11,0),"")</f>
        <v>R4</v>
      </c>
      <c r="C4" s="119">
        <v>1</v>
      </c>
      <c r="D4" s="120" t="s">
        <v>37288</v>
      </c>
      <c r="E4" s="97" t="s">
        <v>39021</v>
      </c>
      <c r="F4" s="122">
        <v>45963.873611111114</v>
      </c>
      <c r="G4" s="123">
        <f ca="1">IFERROR(NOW()-F4,"")</f>
        <v>7.3834953698678873E-2</v>
      </c>
      <c r="H4" s="122">
        <v>45963.867986111109</v>
      </c>
      <c r="I4" s="118" t="str">
        <f>IFERROR(VLOOKUP(D4,DB!A:F,6,0),"")</f>
        <v>Generator-SG</v>
      </c>
      <c r="J4" s="118" t="str">
        <f>IFERROR(VLOOKUP(D4,DB!A:G,7,0),"")</f>
        <v>Dead</v>
      </c>
      <c r="K4" s="124" t="s">
        <v>39112</v>
      </c>
      <c r="L4" s="120" t="str">
        <f>IFERROR(VLOOKUP(D4,DB!A:I,9,0),"")</f>
        <v>Latis</v>
      </c>
    </row>
    <row r="5" spans="1:16" ht="15" customHeight="1">
      <c r="A5" s="118"/>
      <c r="B5" s="118"/>
      <c r="C5" s="119"/>
      <c r="D5" s="120"/>
      <c r="E5" s="97" t="s">
        <v>39021</v>
      </c>
      <c r="F5" s="122"/>
      <c r="G5" s="123">
        <f ca="1">IFERROR(NOW()-F5,"")</f>
        <v>45963.947446064813</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45963.947446064813</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45963.947446064813</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45963.947446064813</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45963.947446064813</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45963.947446064813</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45963.947446064813</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45963.947446064813</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45963.947446064813</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45963.947446064813</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45963.947446064813</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t="s">
        <v>39021</v>
      </c>
      <c r="F16" s="122"/>
      <c r="G16" s="123">
        <f ca="1">IFERROR(NOW()-F16,"")</f>
        <v>45963.947446064813</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45963.947446064813</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45963.947446064813</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45963.947446064813</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45963.947446064813</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45963.947446064813</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45963.947446064813</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93"/>
      <c r="E23" s="121"/>
      <c r="F23" s="122"/>
      <c r="G23" s="123">
        <f ca="1">IFERROR(NOW()-F23,"")</f>
        <v>45963.947446064813</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45963.947446064813</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45963.947446064813</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45963.947446064813</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45963.947446064813</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75"/>
      <c r="E28" s="121"/>
      <c r="F28" s="122"/>
      <c r="G28" s="123">
        <f ca="1">IFERROR(NOW()-F28,"")</f>
        <v>45963.947446064813</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45963.947446064813</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45963.947446064813</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45963.947446064813</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45963.947446064813</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45963.947446064813</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45963.947446064813</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45963.947446064813</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45963.947446064813</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45963.947446064813</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45963.947446064813</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45963.947446064813</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45963.947446064813</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45963.947446064813</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45963.947446064813</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45963.947446064813</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45963.947446064813</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45963.947446064813</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45963.947446064813</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45963.947446064813</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45963.947446064813</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45963.947446064813</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45963.947446064813</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45963.947446064813</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45963.947446064813</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45963.947446064813</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45963.947446064813</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45963.947446064813</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45963.947446064813</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45963.947446064813</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45963.947446064813</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45963.947446064813</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45963.947446064813</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45963.947446064813</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45963.947446064813</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45963.947446064813</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45963.947446064813</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45963.947446064813</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45963.947446064813</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45963.947446064813</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45963.947446064813</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45963.947446064813</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45963.947446064813</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45963.947446064813</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45963.947446064813</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45963.947446064813</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45963.947446064813</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45963.947446064813</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45963.947446064813</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45963.947446064813</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45963.947446064813</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45963.947446064813</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45963.947446064813</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45963.947446064813</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45963.947446064813</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45963.947446064813</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45963.947446064813</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45963.947446064813</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45963.947446064813</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45963.947446064813</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45963.947446064813</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45963.947446064813</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45963.947446064813</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45963.947446064813</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45963.947446064813</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45963.947446064813</v>
      </c>
      <c r="H93" s="122"/>
      <c r="I93" s="118" t="str">
        <f>IFERROR(VLOOKUP(D93,DB!A:F,6,0),"")</f>
        <v/>
      </c>
      <c r="J93" s="118" t="str">
        <f>IFERROR(VLOOKUP(D93,DB!A:G,7,0),"")</f>
        <v/>
      </c>
      <c r="K93" s="124"/>
      <c r="L93" s="120" t="str">
        <f>IFERROR(VLOOKUP(D93,DB!A:I,9,0),"")</f>
        <v/>
      </c>
    </row>
    <row r="94" spans="1:12" ht="15" customHeight="1">
      <c r="A94" s="125"/>
      <c r="B94" s="125" t="str">
        <f>IFERROR(VLOOKUP(D94,DB!A:K,11,0),"")</f>
        <v/>
      </c>
      <c r="C94" s="126"/>
      <c r="D94" s="127"/>
      <c r="E94" s="128"/>
      <c r="F94" s="129"/>
      <c r="G94" s="130">
        <f ca="1">IFERROR(NOW()-F94,"")</f>
        <v>45963.947446064813</v>
      </c>
      <c r="H94" s="129"/>
      <c r="I94" s="125" t="str">
        <f>IFERROR(VLOOKUP(D94,DB!A:F,6,0),"")</f>
        <v/>
      </c>
      <c r="J94" s="125" t="str">
        <f>IFERROR(VLOOKUP(D94,DB!A:G,7,0),"")</f>
        <v/>
      </c>
      <c r="K94" s="131"/>
      <c r="L94" s="127" t="str">
        <f>IFERROR(VLOOKUP(D94,DB!A:I,9,0),"")</f>
        <v/>
      </c>
    </row>
  </sheetData>
  <dataValidations count="2">
    <dataValidation allowBlank="1" showInputMessage="1" showErrorMessage="1" sqref="E1" xr:uid="{A4F81451-56CC-4543-9497-104C4E44EE4B}"/>
    <dataValidation type="list" allowBlank="1" showInputMessage="1" showErrorMessage="1" sqref="E2:E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2"/>
  <sheetViews>
    <sheetView tabSelected="1" workbookViewId="0">
      <selection activeCell="D8" sqref="D8"/>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39113</v>
      </c>
      <c r="B2" s="37" t="str">
        <f>IFERROR(VLOOKUP(D2,DB!A:K,11,0),"")</f>
        <v>R5</v>
      </c>
      <c r="C2" s="37">
        <v>3</v>
      </c>
      <c r="D2" s="117" t="s">
        <v>36011</v>
      </c>
      <c r="E2" s="37" t="s">
        <v>39021</v>
      </c>
      <c r="F2" s="38">
        <v>45891.832060185188</v>
      </c>
      <c r="G2" s="143">
        <f ca="1">IFERROR(NOW()-F2,"")</f>
        <v>72.115385879624228</v>
      </c>
      <c r="H2" s="38">
        <v>45891.790393518517</v>
      </c>
      <c r="I2" s="37" t="str">
        <f>IFERROR(VLOOKUP(D2,DB!A:F,6,0),"")</f>
        <v>Generator-SG</v>
      </c>
      <c r="J2" s="37" t="str">
        <f>IFERROR(VLOOKUP(D2,DB!A:G,7,0),"")</f>
        <v>Vandalized</v>
      </c>
      <c r="K2" s="37" t="s">
        <v>39114</v>
      </c>
      <c r="L2" s="37" t="str">
        <f>IFERROR(VLOOKUP(D2,DB!A:I,9,0),"")</f>
        <v>Latis</v>
      </c>
      <c r="M2" s="116"/>
    </row>
    <row r="3" spans="1:13" ht="30.75">
      <c r="A3" s="37" t="s">
        <v>39115</v>
      </c>
      <c r="B3" s="37" t="str">
        <f>IFERROR(VLOOKUP(D3,DB!A:K,11,0),"")</f>
        <v>R5</v>
      </c>
      <c r="C3" s="37">
        <v>1</v>
      </c>
      <c r="D3" s="37" t="s">
        <v>33268</v>
      </c>
      <c r="E3" s="37" t="s">
        <v>39100</v>
      </c>
      <c r="F3" s="38">
        <v>45926.188877314817</v>
      </c>
      <c r="G3" s="143">
        <f t="shared" ref="G3" ca="1" si="0">IFERROR(NOW()-F3,"")</f>
        <v>37.758568749995902</v>
      </c>
      <c r="H3" s="38">
        <v>45926.158159722225</v>
      </c>
      <c r="I3" s="37" t="str">
        <f>IFERROR(VLOOKUP(D3,DB!A:F,6,0),"")</f>
        <v>SCECO</v>
      </c>
      <c r="J3" s="37" t="str">
        <f>IFERROR(VLOOKUP(D3,DB!A:G,7,0),"")</f>
        <v>Good</v>
      </c>
      <c r="K3" s="37" t="s">
        <v>39116</v>
      </c>
      <c r="L3" s="37" t="str">
        <f>IFERROR(VLOOKUP(D3,DB!A:I,9,0),"")</f>
        <v>Latis</v>
      </c>
      <c r="M3" s="116"/>
    </row>
    <row r="4" spans="1:13" ht="48" customHeight="1">
      <c r="A4" s="151" t="s">
        <v>39117</v>
      </c>
      <c r="B4" s="151" t="str">
        <f>IFERROR(VLOOKUP(D4,DB!A:K,11,0),"")</f>
        <v>R5</v>
      </c>
      <c r="C4" s="151">
        <v>1</v>
      </c>
      <c r="D4" s="151" t="s">
        <v>34758</v>
      </c>
      <c r="E4" s="151" t="s">
        <v>39100</v>
      </c>
      <c r="F4" s="152">
        <v>45948.661111111112</v>
      </c>
      <c r="G4" s="153">
        <f ca="1">IFERROR(NOW()-F4,"")</f>
        <v>15.286334953700134</v>
      </c>
      <c r="H4" s="152">
        <v>45948.661111111112</v>
      </c>
      <c r="I4" s="151" t="str">
        <f>IFERROR(VLOOKUP(D4,DB!A:F,6,0),"")</f>
        <v>SCECO</v>
      </c>
      <c r="J4" s="151" t="str">
        <f>IFERROR(VLOOKUP(D4,DB!A:G,7,0),"")</f>
        <v>Dead</v>
      </c>
      <c r="K4" s="151" t="s">
        <v>39118</v>
      </c>
      <c r="L4" s="151" t="str">
        <f>IFERROR(VLOOKUP(D4,DB!A:I,9,0),"")</f>
        <v>Latis</v>
      </c>
    </row>
    <row r="5" spans="1:13" ht="15">
      <c r="A5" s="151"/>
      <c r="B5" s="151" t="str">
        <f>IFERROR(VLOOKUP(D5,DB!A:K,11,0),"")</f>
        <v/>
      </c>
      <c r="C5" s="151"/>
      <c r="D5" s="151"/>
      <c r="E5" s="151"/>
      <c r="F5" s="152"/>
      <c r="G5" s="153">
        <f ca="1">IFERROR(NOW()-F5,"")</f>
        <v>45963.947446064813</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45963.947446064813</v>
      </c>
      <c r="H6" s="152"/>
      <c r="I6" s="151" t="str">
        <f>IFERROR(VLOOKUP(D6,DB!A:F,6,0),"")</f>
        <v/>
      </c>
      <c r="J6" s="151" t="str">
        <f>IFERROR(VLOOKUP(D6,DB!A:G,7,0),"")</f>
        <v/>
      </c>
      <c r="K6" s="151"/>
      <c r="L6" s="151" t="str">
        <f>IFERROR(VLOOKUP(D6,DB!A:I,9,0),"")</f>
        <v/>
      </c>
    </row>
    <row r="7" spans="1:13" ht="15.75">
      <c r="A7" s="151"/>
      <c r="B7" s="151" t="str">
        <f>IFERROR(VLOOKUP(D7,DB!A:K,11,0),"")</f>
        <v/>
      </c>
      <c r="C7" s="151"/>
      <c r="D7" s="175"/>
      <c r="E7" s="151"/>
      <c r="F7" s="152"/>
      <c r="G7" s="153">
        <f ca="1">IFERROR(NOW()-F7,"")</f>
        <v>45963.947446064813</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45963.947446064813</v>
      </c>
      <c r="H8" s="152"/>
      <c r="I8" s="151" t="str">
        <f>IFERROR(VLOOKUP(D8,DB!A:F,6,0),"")</f>
        <v/>
      </c>
      <c r="J8" s="151" t="str">
        <f>IFERROR(VLOOKUP(D8,DB!A:G,7,0),"")</f>
        <v/>
      </c>
      <c r="K8" s="151"/>
      <c r="L8" s="151" t="str">
        <f>IFERROR(VLOOKUP(D8,DB!A:I,9,0),"")</f>
        <v/>
      </c>
    </row>
    <row r="9" spans="1:13" ht="15">
      <c r="A9" s="151"/>
      <c r="B9" s="151" t="str">
        <f>IFERROR(VLOOKUP(D9,DB!A:K,11,0),"")</f>
        <v/>
      </c>
      <c r="C9" s="151"/>
      <c r="D9" s="174"/>
      <c r="E9" s="151"/>
      <c r="F9" s="152"/>
      <c r="G9" s="153">
        <f ca="1">IFERROR(NOW()-F9,"")</f>
        <v>45963.947446064813</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45963.947446064813</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45963.947446064813</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45963.947446064813</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45963.947446064813</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45963.947446064813</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45963.947446064813</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45963.947446064813</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45963.947446064813</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45963.947446064813</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45963.947446064813</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45963.947446064813</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45963.947446064813</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45963.947446064813</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45963.947446064813</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45963.947446064813</v>
      </c>
      <c r="H24" s="152"/>
      <c r="I24" s="151" t="str">
        <f>IFERROR(VLOOKUP(D24,DB!A:F,6,0),"")</f>
        <v/>
      </c>
      <c r="J24" s="151" t="str">
        <f>IFERROR(VLOOKUP(D24,DB!A:G,7,0),"")</f>
        <v/>
      </c>
      <c r="K24" s="151"/>
      <c r="L24" s="151" t="str">
        <f>IFERROR(VLOOKUP(D24,DB!A:I,9,0),"")</f>
        <v/>
      </c>
    </row>
    <row r="25" spans="1:12" ht="15">
      <c r="A25" s="151"/>
      <c r="B25" s="151" t="str">
        <f>IFERROR(VLOOKUP(D25,DB!A:K,11,0),"")</f>
        <v/>
      </c>
      <c r="C25" s="151"/>
      <c r="D25"/>
      <c r="E25" s="151"/>
      <c r="F25" s="152"/>
      <c r="G25" s="153">
        <f ca="1">IFERROR(NOW()-F25,"")</f>
        <v>45963.947446064813</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45963.947446064813</v>
      </c>
      <c r="H26" s="152"/>
      <c r="I26" s="151" t="str">
        <f>IFERROR(VLOOKUP(D26,DB!A:F,6,0),"")</f>
        <v/>
      </c>
      <c r="J26" s="151" t="str">
        <f>IFERROR(VLOOKUP(D26,DB!A:G,7,0),"")</f>
        <v/>
      </c>
      <c r="K26" s="151"/>
      <c r="L26" s="151" t="str">
        <f>IFERROR(VLOOKUP(D26,DB!A:I,9,0),"")</f>
        <v/>
      </c>
    </row>
    <row r="27" spans="1:12" ht="15">
      <c r="A27" s="151"/>
      <c r="B27" s="151" t="str">
        <f>IFERROR(VLOOKUP(D27,DB!A:K,11,0),"")</f>
        <v/>
      </c>
      <c r="C27" s="151"/>
      <c r="D27"/>
      <c r="E27" s="151"/>
      <c r="F27" s="152"/>
      <c r="G27" s="153">
        <f ca="1">IFERROR(NOW()-F27,"")</f>
        <v>45963.947446064813</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45963.947446064813</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45963.947446064813</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45963.947446064813</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45963.947446064813</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45963.947446064813</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45963.947446064813</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45963.947446064813</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45963.947446064813</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45963.947446064813</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45963.947446064813</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45963.947446064813</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45963.947446064813</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45963.947446064813</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45963.947446064813</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45963.947446064813</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45963.947446064813</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45963.947446064813</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45963.947446064813</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45963.947446064813</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45963.947446064813</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45963.947446064813</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45963.947446064813</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45963.947446064813</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45963.947446064813</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45963.947446064813</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45963.947446064813</v>
      </c>
      <c r="H53" s="152"/>
      <c r="I53" s="151" t="str">
        <f>IFERROR(VLOOKUP(D53,DB!A:F,6,0),"")</f>
        <v/>
      </c>
      <c r="J53" s="151" t="str">
        <f>IFERROR(VLOOKUP(D53,DB!A:G,7,0),"")</f>
        <v/>
      </c>
      <c r="K53" s="151"/>
      <c r="L53" s="151" t="str">
        <f>IFERROR(VLOOKUP(D53,DB!A:I,9,0),"")</f>
        <v/>
      </c>
    </row>
    <row r="54" spans="1:12" ht="15">
      <c r="A54" s="157"/>
      <c r="B54" s="157" t="str">
        <f>IFERROR(VLOOKUP(D54,DB!A:K,11,0),"")</f>
        <v/>
      </c>
      <c r="C54" s="157"/>
      <c r="D54" s="157"/>
      <c r="E54" s="157"/>
      <c r="F54" s="158"/>
      <c r="G54" s="159">
        <f ca="1">IFERROR(NOW()-F54,"")</f>
        <v>45963.947446064813</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45963.947446064813</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45963.947446064813</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45963.947446064813</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45963.947446064813</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45963.947446064813</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45963.947446064813</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45963.947446064813</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45963.947446064813</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45963.947446064813</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45963.947446064813</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45963.947446064813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45963.947446064813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45963.947446064813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45963.947446064813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45963.947446064813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45963.947446064813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45963.947446064813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45963.947446064813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45963.947446064813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45963.947446064813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45963.947446064813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45963.947446064813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45963.947446064813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45963.947446064813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45963.947446064813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45963.947446064813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45963.947446064813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45963.947446064813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45963.947446064813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45963.947446064813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45963.947446064813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45963.947446064813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45963.947446064813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45963.947446064813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45963.947446064813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45963.947446064813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45963.947446064813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45963.947446064813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45963.947446064813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45963.947446064813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45963.947446064813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45963.947446064813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45963.947446064813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45963.947446064813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45963.947446064813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45963.947446064813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45963.947446064813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45963.947446064813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45963.947446064813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45963.947446064813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45963.947446064813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45963.947446064813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45963.947446064813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45963.947446064813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45963.947446064813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45963.947446064813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45963.947446064813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45963.947446064813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45963.947446064813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45963.947446064813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45963.947446064813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45963.947446064813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45963.947446064813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45963.947446064813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45963.947446064813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45963.947446064813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45963.947446064813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45963.947446064813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45963.947446064813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45963.947446064813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45963.947446064813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45963.947446064813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45963.947446064813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45963.947446064813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45963.947446064813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45963.947446064813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45963.947446064813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45963.947446064813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45963.947446064813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45963.947446064813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45963.947446064813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45963.947446064813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45963.947446064813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45963.947446064813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45963.947446064813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45963.947446064813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45963.947446064813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45963.947446064813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45963.947446064813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45963.947446064813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45963.947446064813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45963.947446064813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45963.947446064813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45963.947446064813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45963.947446064813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45963.947446064813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45963.947446064813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45963.947446064813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45963.947446064813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45963.947446064813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45963.947446064813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45963.947446064813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45963.947446064813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45963.947446064813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45963.947446064813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45963.947446064813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45963.947446064813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45963.947446064813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45963.947446064813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45963.947446064813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45963.947446064813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45963.947446064813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45963.947446064813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45963.947446064813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45963.947446064813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45963.947446064813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45963.947446064813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45963.947446064813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45963.947446064813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45963.947446064813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45963.947446064813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45963.947446064813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45963.947446064813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45963.947446064813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45963.947446064813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45963.947446064813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45963.947446064813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45963.947446064813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45963.947446064813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45963.947446064813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45963.947446064813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45963.947446064813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45963.947446064813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45963.947446064813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45963.947446064813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45963.947446064813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45963.947446064813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45963.947446064813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45963.947446064813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45963.947446064813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45963.947446064813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45963.947446064813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45963.947446064813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45963.947446064813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45963.947446064813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45963.947446064813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45963.947446064813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45963.947446064813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45963.947446064813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45963.947446064813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45963.947446064813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45963.947446064813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45963.947446064813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45963.947446064813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45963.947446064813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45963.947446064813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45963.947446064813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45963.947446064813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45963.947446064813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45963.947446064813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45963.947446064813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45963.947446064813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45963.947446064813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45963.947446064813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45963.947446064813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45963.947446064813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45963.947446064813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45963.947446064813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45963.947446064813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45963.947446064813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45963.947446064813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45963.947446064813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45963.947446064813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45963.947446064813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45963.947446064813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45963.947446064813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45963.947446064813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45963.947446064813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45963.947446064813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45963.947446064813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45963.947446064813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45963.947446064813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45963.947446064813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45963.947446064813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45963.947446064813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45963.947446064813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45963.947446064813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45963.947446064813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45963.947446064813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45963.947446064813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45963.947446064813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45963.947446064813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45963.947446064813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45963.947446064813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45963.947446064813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45963.947446064813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45963.947446064813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45963.947446064813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45963.947446064813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45963.947446064813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45963.947446064813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45963.947446064813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45963.947446064813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45963.947446064813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45963.947446064813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45963.947446064813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45963.947446064813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45963.947446064813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45963.947446064813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45963.947446064813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45963.947446064813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45963.947446064813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45963.947446064813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45963.947446064813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45963.947446064813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45963.947446064813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45963.947446064813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45963.947446064813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45963.947446064813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45963.947446064813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45963.947446064813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45963.947446064813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45963.947446064813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45963.947446064813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45963.947446064813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45963.947446064813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45963.947446064813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45963.947446064813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45963.947446064813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45963.947446064813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45963.947446064813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45963.947446064813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45963.947446064813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45963.947446064813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45963.947446064813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45963.947446064813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45963.947446064813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45963.947446064813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45963.947446064813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45963.947446064813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45963.947446064813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45963.947446064813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45963.947446064813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45963.947446064813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45963.947446064813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45963.947446064813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45963.947446064813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45963.947446064813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45963.947446064813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45963.947446064813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45963.947446064813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45963.947446064813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45963.947446064813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45963.947446064813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45963.947446064813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45963.947446064813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45963.947446064813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45963.947446064813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45963.947446064813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45963.947446064813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45963.947446064813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45963.947446064813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45963.947446064813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45963.947446064813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45963.947446064813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45963.947446064813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45963.947446064813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45963.947446064813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45963.947446064813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45963.947446064813</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45963.947446064813</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45963.947446064813</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45963.947446064813</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45963.947446064813</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45963.947446064813</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45963.947446064813</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45963.947446064813</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45963.947446064813</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45963.947446064813</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45963.947446064813</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45963.947446064813</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45963.947446064813</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45963.947446064813</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45963.947446064813</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45963.947446064813</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45963.947446064813</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45963.947446064813</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45963.947446064813</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45963.947446064813</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45963.947446064813</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45963.947446064813</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45963.947446064813</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45963.947446064813</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45963.947446064813</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45963.947446064813</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45963.947446064813</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45963.947446064813</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45963.947446064813</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45963.947446064813</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45963.947446064813</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45963.947446064813</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45963.947446064813</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45963.947446064813</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45963.947446064813</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45963.947446064813</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45963.947446064813</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45963.947446064813</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45963.947446064813</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45963.947446064813</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45963.947446064813</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45963.947446064813</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45963.947446064813</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45963.947446064813</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45963.947446064813</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45963.947446064813</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45963.947446064813</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45963.947446064813</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45963.947446064813</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45963.947446064813</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45963.947446064813</v>
      </c>
      <c r="H374" s="158"/>
      <c r="I374" s="157" t="str">
        <f>IFERROR(VLOOKUP(D374,DB!A:F,6,0),"")</f>
        <v/>
      </c>
      <c r="J374" s="157" t="str">
        <f>IFERROR(VLOOKUP(D374,DB!A:G,7,0),"")</f>
        <v/>
      </c>
      <c r="K374" s="157"/>
      <c r="L374" s="157" t="str">
        <f>IFERROR(VLOOKUP(D374,DB!A:I,9,0),"")</f>
        <v/>
      </c>
    </row>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84" ht="15"/>
    <row r="485" ht="15"/>
    <row r="487" ht="15"/>
    <row r="488" ht="15"/>
    <row r="489" ht="15"/>
    <row r="490" ht="15"/>
    <row r="492" ht="15"/>
    <row r="493" ht="15"/>
    <row r="500" ht="15"/>
    <row r="501" ht="15"/>
    <row r="502" ht="15"/>
    <row r="503" ht="15"/>
    <row r="504" ht="15"/>
    <row r="505" ht="15"/>
    <row r="508" ht="15"/>
    <row r="509" ht="15"/>
    <row r="510" ht="15"/>
    <row r="511" ht="15"/>
    <row r="512" ht="15"/>
    <row r="513" ht="15"/>
    <row r="514" ht="15"/>
    <row r="515"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5" ht="15"/>
    <row r="576" ht="15"/>
    <row r="613" ht="15"/>
    <row r="614" ht="15"/>
    <row r="615" ht="15"/>
    <row r="616" ht="15"/>
    <row r="617" ht="15"/>
    <row r="618" ht="15"/>
    <row r="619" ht="15"/>
    <row r="620" ht="15"/>
    <row r="621" ht="15"/>
    <row r="622"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7" ht="15"/>
    <row r="708"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912" ht="15"/>
    <row r="913" ht="15"/>
    <row r="914" ht="15"/>
    <row r="915" ht="15"/>
    <row r="916" ht="15"/>
    <row r="917" ht="15"/>
    <row r="923" ht="15"/>
    <row r="924" ht="15"/>
    <row r="925" ht="15"/>
    <row r="926" ht="15"/>
    <row r="927" ht="15"/>
    <row r="928" ht="15"/>
    <row r="929"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80" ht="15"/>
    <row r="981" ht="15"/>
    <row r="987" ht="15"/>
    <row r="988" ht="15"/>
    <row r="990" ht="15"/>
    <row r="991" ht="15"/>
    <row r="992" ht="15"/>
    <row r="993" ht="15"/>
    <row r="994" ht="15"/>
    <row r="995" ht="15"/>
    <row r="996" ht="15"/>
    <row r="998" ht="15"/>
    <row r="999" ht="15"/>
    <row r="1000"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9" ht="15"/>
    <row r="1070" ht="15"/>
    <row r="1071" ht="15"/>
    <row r="1072" ht="15"/>
    <row r="1073" ht="15"/>
    <row r="1074" ht="15"/>
    <row r="1075"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8" ht="15"/>
    <row r="1119" ht="15"/>
    <row r="1120" ht="15"/>
    <row r="1121" ht="15"/>
    <row r="1122" ht="15"/>
    <row r="1123" ht="15"/>
    <row r="1124" ht="15"/>
    <row r="1125" ht="15"/>
    <row r="1126" ht="15"/>
    <row r="1127" ht="15"/>
    <row r="1135" ht="15"/>
    <row r="1136" ht="15"/>
    <row r="1139" ht="15"/>
    <row r="1140" ht="15"/>
    <row r="1141" ht="15"/>
    <row r="1142" ht="15"/>
    <row r="1143" ht="15"/>
    <row r="1144" ht="15"/>
    <row r="1145" ht="15"/>
    <row r="1146" ht="15"/>
    <row r="1149" ht="15"/>
    <row r="1150" ht="15"/>
    <row r="1151" ht="15"/>
    <row r="1152" ht="15"/>
    <row r="1153" ht="15"/>
    <row r="1154" ht="15"/>
    <row r="1155" ht="15"/>
    <row r="1156" ht="15"/>
    <row r="1157" ht="15"/>
    <row r="1158" ht="15"/>
    <row r="1159" ht="15"/>
    <row r="1160" ht="15"/>
    <row r="1162" ht="15"/>
    <row r="1163" ht="15"/>
    <row r="1164" ht="15"/>
    <row r="1167" ht="15"/>
    <row r="1169" ht="15"/>
    <row r="1171" ht="15"/>
    <row r="1174" ht="15"/>
    <row r="1175" ht="15"/>
    <row r="1176" ht="15"/>
    <row r="1178" ht="15"/>
    <row r="1180" ht="15"/>
    <row r="1181" ht="15"/>
    <row r="1182" ht="15"/>
    <row r="1183" ht="15"/>
    <row r="1184" ht="15"/>
    <row r="1186" ht="15"/>
    <row r="1187" ht="15"/>
    <row r="1188" ht="15"/>
    <row r="1189" ht="15"/>
    <row r="1191" ht="15"/>
    <row r="1193" ht="15"/>
    <row r="1194" ht="15"/>
    <row r="1196" ht="15"/>
    <row r="1197" ht="15"/>
    <row r="1198" ht="15"/>
    <row r="1199" ht="15"/>
    <row r="1201" ht="15"/>
    <row r="1203" ht="15"/>
    <row r="1204" ht="15"/>
    <row r="1205" ht="15"/>
    <row r="1206" ht="15"/>
    <row r="1208" ht="15"/>
    <row r="1209" ht="15"/>
    <row r="1210" ht="15"/>
    <row r="1211" ht="15"/>
    <row r="1212" ht="15"/>
    <row r="1213" ht="15"/>
    <row r="1214" ht="15"/>
    <row r="1217" ht="15"/>
    <row r="1219" ht="15"/>
    <row r="1220" ht="15"/>
    <row r="1221" ht="15"/>
    <row r="1222" ht="15"/>
    <row r="1223" ht="15"/>
    <row r="1224" ht="15"/>
    <row r="1225" ht="15"/>
    <row r="1226" ht="15"/>
    <row r="1229" ht="15"/>
    <row r="1230" ht="15"/>
    <row r="1232" ht="15"/>
    <row r="1234" ht="15"/>
    <row r="1235" ht="15"/>
    <row r="1236" ht="15"/>
    <row r="1237" ht="15"/>
    <row r="1238" ht="15"/>
    <row r="1242" ht="15"/>
    <row r="1243" ht="15"/>
    <row r="1245" ht="15"/>
    <row r="1246" ht="15"/>
    <row r="1249" ht="15"/>
    <row r="1250" ht="15"/>
    <row r="1254" ht="15"/>
    <row r="1261" ht="15"/>
    <row r="1263" ht="15"/>
    <row r="1264" ht="15"/>
    <row r="1265" ht="15"/>
    <row r="1272" ht="15"/>
  </sheetData>
  <dataValidations count="2">
    <dataValidation allowBlank="1" showInputMessage="1" showErrorMessage="1" sqref="E1" xr:uid="{920C6338-E771-4DAE-8C89-92A9093EA4DE}"/>
    <dataValidation type="list" allowBlank="1" showInputMessage="1" showErrorMessage="1" sqref="E2:E3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2"/>
  <sheetViews>
    <sheetView workbookViewId="0">
      <selection activeCell="A3" sqref="A3:XF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39119</v>
      </c>
      <c r="B2" s="102" t="str">
        <f>IFERROR(VLOOKUP(D2,DB!A:K,11,0),"")</f>
        <v>R6</v>
      </c>
      <c r="C2" s="104">
        <v>1</v>
      </c>
      <c r="D2" s="102" t="s">
        <v>34850</v>
      </c>
      <c r="E2" s="102" t="s">
        <v>39120</v>
      </c>
      <c r="F2" s="106">
        <v>45963.62945601852</v>
      </c>
      <c r="G2" s="76">
        <f ca="1">IFERROR(NOW()-F2,"-")</f>
        <v>0.31799004629283445</v>
      </c>
      <c r="H2" s="106">
        <v>45963.634062500001</v>
      </c>
      <c r="I2" s="102" t="str">
        <f>IFERROR(VLOOKUP(D2,DB!A:F,6,0),"")</f>
        <v>SCECO</v>
      </c>
      <c r="J2" s="169" t="str">
        <f>IFERROR(VLOOKUP(D2,DB!A:G,7,0),"")</f>
        <v>In progress</v>
      </c>
      <c r="K2" s="107" t="s">
        <v>39121</v>
      </c>
      <c r="L2" s="108" t="str">
        <f>IFERROR(VLOOKUP(D2,DB!A:I,9,0),"")</f>
        <v>Latis</v>
      </c>
    </row>
    <row r="3" spans="1:16383" ht="31.5" customHeight="1">
      <c r="A3" s="168" t="s">
        <v>39122</v>
      </c>
      <c r="B3" s="169" t="s">
        <v>5398</v>
      </c>
      <c r="C3" s="170">
        <v>1</v>
      </c>
      <c r="D3" s="169" t="s">
        <v>39123</v>
      </c>
      <c r="E3" s="102" t="s">
        <v>39021</v>
      </c>
      <c r="F3" s="171">
        <v>45963.842291666668</v>
      </c>
      <c r="G3" s="115">
        <f t="shared" ref="G3:G22" ca="1" si="0">IFERROR(NOW()-F3,"-")</f>
        <v>0.10515439814480487</v>
      </c>
      <c r="H3" s="171">
        <v>45963.836215277777</v>
      </c>
      <c r="I3" s="102" t="s">
        <v>39124</v>
      </c>
      <c r="J3" s="169" t="str">
        <f>IFERROR(VLOOKUP(D3,DB!A:G,7,0),"")</f>
        <v/>
      </c>
      <c r="K3" s="172" t="s">
        <v>39125</v>
      </c>
      <c r="L3" s="173" t="s">
        <v>39126</v>
      </c>
    </row>
    <row r="4" spans="1:16383" ht="31.5" customHeight="1">
      <c r="A4" s="168" t="s">
        <v>39127</v>
      </c>
      <c r="B4" s="169" t="str">
        <f>IFERROR(VLOOKUP(D4,DB!A:K,11,0),"")</f>
        <v>R6</v>
      </c>
      <c r="C4" s="170">
        <v>1</v>
      </c>
      <c r="D4" s="169" t="s">
        <v>37801</v>
      </c>
      <c r="E4" s="102" t="s">
        <v>39021</v>
      </c>
      <c r="F4" s="171">
        <v>45963.89916666667</v>
      </c>
      <c r="G4" s="115">
        <f t="shared" ca="1" si="0"/>
        <v>4.8279398142767604E-2</v>
      </c>
      <c r="H4" s="171">
        <v>45963.917685185188</v>
      </c>
      <c r="I4" s="169" t="str">
        <f>IFERROR(VLOOKUP(D4,DB!A:F,6,0),"")</f>
        <v>SCECO</v>
      </c>
      <c r="J4" s="169" t="str">
        <f>IFERROR(VLOOKUP(D4,DB!A:G,7,0),"")</f>
        <v>Dead</v>
      </c>
      <c r="K4" s="172" t="s">
        <v>39128</v>
      </c>
      <c r="L4" s="173" t="str">
        <f>IFERROR(VLOOKUP(D4,DB!A:I,9,0),"")</f>
        <v>Latis</v>
      </c>
    </row>
    <row r="5" spans="1:16383" ht="31.5" customHeight="1">
      <c r="A5" s="168" t="s">
        <v>39129</v>
      </c>
      <c r="B5" s="169" t="str">
        <f>IFERROR(VLOOKUP(D5,DB!A:K,11,0),"")</f>
        <v>R6</v>
      </c>
      <c r="C5" s="170">
        <v>1</v>
      </c>
      <c r="D5" s="169" t="s">
        <v>39130</v>
      </c>
      <c r="E5" s="102" t="s">
        <v>39021</v>
      </c>
      <c r="F5" s="171">
        <v>45963.865497685183</v>
      </c>
      <c r="G5" s="115">
        <f t="shared" ca="1" si="0"/>
        <v>8.1948379629466217E-2</v>
      </c>
      <c r="H5" s="171">
        <v>45963.934467592589</v>
      </c>
      <c r="I5" s="169" t="str">
        <f>IFERROR(VLOOKUP(D5,DB!A:F,6,0),"")</f>
        <v>SCECO</v>
      </c>
      <c r="J5" s="169" t="str">
        <f>IFERROR(VLOOKUP(D5,DB!A:G,7,0),"")</f>
        <v>No BB Shifted</v>
      </c>
      <c r="K5" s="172" t="s">
        <v>39131</v>
      </c>
      <c r="L5" s="173" t="str">
        <f>IFERROR(VLOOKUP(D5,DB!A:I,9,0),"")</f>
        <v>Latis</v>
      </c>
    </row>
    <row r="6" spans="1:16383" ht="31.5" customHeight="1">
      <c r="A6" s="168"/>
      <c r="B6" s="169" t="str">
        <f>IFERROR(VLOOKUP(D6,DB!A:K,11,0),"")</f>
        <v/>
      </c>
      <c r="C6" s="170"/>
      <c r="D6" s="169"/>
      <c r="E6" s="102"/>
      <c r="F6" s="171"/>
      <c r="G6" s="115">
        <f t="shared" ca="1" si="0"/>
        <v>45963.947446064813</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45963.947446064813</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45963.947446064813</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45963.947446064813</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45963.947446064813</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45963.947446064813</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45963.947446064813</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45963.947446064813</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45963.947446064813</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45963.947446064813</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45963.947446064813</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45963.947446064813</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45963.947446064813</v>
      </c>
      <c r="H18" s="171"/>
      <c r="I18" s="169" t="str">
        <f>IFERROR(VLOOKUP(D18,DB!A:F,6,0),"")</f>
        <v/>
      </c>
      <c r="J18" s="169" t="str">
        <f>IFERROR(VLOOKUP(D18,DB!A:G,7,0),"")</f>
        <v/>
      </c>
      <c r="K18" s="172"/>
      <c r="L18" s="173" t="str">
        <f>IFERROR(VLOOKUP(D18,DB!A:I,9,0),"")</f>
        <v/>
      </c>
    </row>
    <row r="19" spans="1:12" ht="31.5" customHeight="1">
      <c r="A19" s="168"/>
      <c r="B19" s="169" t="str">
        <f>IFERROR(VLOOKUP(D19,DB!A:K,11,0),"")</f>
        <v/>
      </c>
      <c r="C19" s="170"/>
      <c r="D19" s="169"/>
      <c r="E19" s="102"/>
      <c r="F19" s="171"/>
      <c r="G19" s="115">
        <f t="shared" ca="1" si="0"/>
        <v>45963.947446064813</v>
      </c>
      <c r="H19" s="171"/>
      <c r="I19" s="169" t="str">
        <f>IFERROR(VLOOKUP(D19,DB!A:F,6,0),"")</f>
        <v/>
      </c>
      <c r="J19" s="169" t="str">
        <f>IFERROR(VLOOKUP(D19,DB!A:G,7,0),"")</f>
        <v/>
      </c>
      <c r="K19" s="172"/>
      <c r="L19" s="173" t="str">
        <f>IFERROR(VLOOKUP(D19,DB!A:I,9,0),"")</f>
        <v/>
      </c>
    </row>
    <row r="20" spans="1:12" ht="31.5" customHeight="1">
      <c r="A20" s="168"/>
      <c r="B20" s="169" t="str">
        <f>IFERROR(VLOOKUP(D20,DB!A:K,11,0),"")</f>
        <v/>
      </c>
      <c r="C20" s="170"/>
      <c r="D20" s="169"/>
      <c r="E20" s="102"/>
      <c r="F20" s="171"/>
      <c r="G20" s="115">
        <f t="shared" ca="1" si="0"/>
        <v>45963.947446064813</v>
      </c>
      <c r="H20" s="171"/>
      <c r="I20" s="169" t="str">
        <f>IFERROR(VLOOKUP(D20,DB!A:F,6,0),"")</f>
        <v/>
      </c>
      <c r="J20" s="169" t="str">
        <f>IFERROR(VLOOKUP(D20,DB!A:G,7,0),"")</f>
        <v/>
      </c>
      <c r="K20" s="172"/>
      <c r="L20" s="173" t="str">
        <f>IFERROR(VLOOKUP(D20,DB!A:I,9,0),"")</f>
        <v/>
      </c>
    </row>
    <row r="21" spans="1:12" ht="31.5" customHeight="1">
      <c r="A21" s="168"/>
      <c r="B21" s="169" t="str">
        <f>IFERROR(VLOOKUP(D21,DB!A:K,11,0),"")</f>
        <v/>
      </c>
      <c r="C21" s="170"/>
      <c r="D21" s="169"/>
      <c r="E21" s="102"/>
      <c r="F21" s="171"/>
      <c r="G21" s="115">
        <f t="shared" ca="1" si="0"/>
        <v>45963.947446064813</v>
      </c>
      <c r="H21" s="171"/>
      <c r="I21" s="169" t="str">
        <f>IFERROR(VLOOKUP(D21,DB!A:F,6,0),"")</f>
        <v/>
      </c>
      <c r="J21" s="169" t="str">
        <f>IFERROR(VLOOKUP(D21,DB!A:G,7,0),"")</f>
        <v/>
      </c>
      <c r="K21" s="172"/>
      <c r="L21" s="173" t="str">
        <f>IFERROR(VLOOKUP(D21,DB!A:I,9,0),"")</f>
        <v/>
      </c>
    </row>
    <row r="22" spans="1:12" ht="31.5" customHeight="1">
      <c r="A22" s="168"/>
      <c r="B22" s="169" t="str">
        <f>IFERROR(VLOOKUP(D22,DB!A:K,11,0),"")</f>
        <v/>
      </c>
      <c r="C22" s="170"/>
      <c r="D22" s="169"/>
      <c r="E22" s="102"/>
      <c r="F22" s="171"/>
      <c r="G22" s="115">
        <f t="shared" ca="1" si="0"/>
        <v>45963.947446064813</v>
      </c>
      <c r="H22" s="171"/>
      <c r="I22" s="169" t="str">
        <f>IFERROR(VLOOKUP(D22,DB!A:F,6,0),"")</f>
        <v/>
      </c>
      <c r="J22" s="169" t="str">
        <f>IFERROR(VLOOKUP(D22,DB!A:G,7,0),"")</f>
        <v/>
      </c>
      <c r="K22" s="172"/>
      <c r="L22" s="173" t="str">
        <f>IFERROR(VLOOKUP(D22,DB!A:I,9,0),"")</f>
        <v/>
      </c>
    </row>
    <row r="23" spans="1:12" ht="31.5" customHeight="1">
      <c r="A23" s="103"/>
      <c r="B23" s="102" t="str">
        <f>IFERROR(VLOOKUP(D23,DB!A:K,11,0),"")</f>
        <v/>
      </c>
      <c r="C23" s="104"/>
      <c r="D23" s="102"/>
      <c r="E23" s="105"/>
      <c r="F23" s="106"/>
      <c r="G23" s="76">
        <f ca="1">IFERROR(NOW()-F23,"-")</f>
        <v>45963.947446064813</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45963.947446064813</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45963.947446064813</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45963.947446064813</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45963.947446064813</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45963.947446064813</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45963.947446064813</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45963.947446064813</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45963.947446064813</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45963.947446064813</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45963.947446064813</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45963.947446064813</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45963.947446064813</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45963.947446064813</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45963.947446064813</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45963.947446064813</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45963.947446064813</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45963.947446064813</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45963.947446064813</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45963.947446064813</v>
      </c>
      <c r="H42" s="106"/>
      <c r="I42" s="102" t="str">
        <f>IFERROR(VLOOKUP(D42,DB!A:F,6,0),"")</f>
        <v/>
      </c>
      <c r="J42" s="101" t="str">
        <f>IFERROR(VLOOKUP(D42,DB!A:G,7,0),"")</f>
        <v/>
      </c>
      <c r="K42" s="107"/>
      <c r="L42" s="108" t="str">
        <f>IFERROR(VLOOKUP(D42,DB!A:I,9,0),"")</f>
        <v/>
      </c>
    </row>
  </sheetData>
  <dataValidations count="2">
    <dataValidation allowBlank="1" showInputMessage="1" showErrorMessage="1" sqref="E1" xr:uid="{380493DB-286A-4683-AF55-C78F04945A49}"/>
    <dataValidation type="list" allowBlank="1" showInputMessage="1" showErrorMessage="1" sqref="E3:E4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2025-11-02T19:45:31Z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